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меню Серги сентябрь 2023\Типовое меню Тура 19 школа\"/>
    </mc:Choice>
  </mc:AlternateContent>
  <bookViews>
    <workbookView xWindow="240" yWindow="135" windowWidth="11355" windowHeight="6150"/>
  </bookViews>
  <sheets>
    <sheet name="26.08.2023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'26.08.2023'!#REF!</definedName>
    <definedName name="Физ_Норма">Dop!$B$4</definedName>
  </definedNames>
  <calcPr calcId="162913" refMode="R1C1"/>
</workbook>
</file>

<file path=xl/calcChain.xml><?xml version="1.0" encoding="utf-8"?>
<calcChain xmlns="http://schemas.openxmlformats.org/spreadsheetml/2006/main">
  <c r="CC128" i="1" l="1"/>
  <c r="CC118" i="1"/>
  <c r="CC108" i="1"/>
  <c r="CC98" i="1"/>
  <c r="CC87" i="1"/>
  <c r="CC77" i="1"/>
  <c r="CC67" i="1"/>
  <c r="CC47" i="1"/>
  <c r="CC38" i="1"/>
  <c r="CC28" i="1"/>
  <c r="CC17" i="1"/>
  <c r="CD127" i="1" l="1"/>
  <c r="CC127" i="1"/>
  <c r="A126" i="1"/>
  <c r="C126" i="1"/>
  <c r="A125" i="1"/>
  <c r="C125" i="1"/>
  <c r="A124" i="1"/>
  <c r="C124" i="1"/>
  <c r="A123" i="1"/>
  <c r="C123" i="1"/>
  <c r="A122" i="1"/>
  <c r="C122" i="1"/>
  <c r="A121" i="1"/>
  <c r="C121" i="1"/>
  <c r="CD117" i="1"/>
  <c r="CC117" i="1"/>
  <c r="A116" i="1"/>
  <c r="C116" i="1"/>
  <c r="A115" i="1"/>
  <c r="C115" i="1"/>
  <c r="A114" i="1"/>
  <c r="C114" i="1"/>
  <c r="A113" i="1"/>
  <c r="C113" i="1"/>
  <c r="A112" i="1"/>
  <c r="C112" i="1"/>
  <c r="A111" i="1"/>
  <c r="C111" i="1"/>
  <c r="CD107" i="1"/>
  <c r="CC107" i="1"/>
  <c r="A106" i="1"/>
  <c r="C106" i="1"/>
  <c r="A105" i="1"/>
  <c r="C105" i="1"/>
  <c r="A104" i="1"/>
  <c r="C104" i="1"/>
  <c r="A103" i="1"/>
  <c r="C103" i="1"/>
  <c r="A102" i="1"/>
  <c r="C102" i="1"/>
  <c r="CD97" i="1"/>
  <c r="CC97" i="1"/>
  <c r="A96" i="1"/>
  <c r="C96" i="1"/>
  <c r="A95" i="1"/>
  <c r="C95" i="1"/>
  <c r="A94" i="1"/>
  <c r="C94" i="1"/>
  <c r="A93" i="1"/>
  <c r="C93" i="1"/>
  <c r="A92" i="1"/>
  <c r="C92" i="1"/>
  <c r="A91" i="1"/>
  <c r="C91" i="1"/>
  <c r="A90" i="1"/>
  <c r="C90" i="1"/>
  <c r="CD86" i="1"/>
  <c r="CC86" i="1"/>
  <c r="A85" i="1"/>
  <c r="C85" i="1"/>
  <c r="A84" i="1"/>
  <c r="C84" i="1"/>
  <c r="A83" i="1"/>
  <c r="C83" i="1"/>
  <c r="A82" i="1"/>
  <c r="C82" i="1"/>
  <c r="A81" i="1"/>
  <c r="C81" i="1"/>
  <c r="A80" i="1"/>
  <c r="C80" i="1"/>
  <c r="CD76" i="1"/>
  <c r="CC76" i="1"/>
  <c r="A75" i="1"/>
  <c r="A74" i="1"/>
  <c r="C74" i="1"/>
  <c r="A73" i="1"/>
  <c r="C73" i="1"/>
  <c r="A72" i="1"/>
  <c r="C72" i="1"/>
  <c r="A71" i="1"/>
  <c r="C71" i="1"/>
  <c r="A70" i="1"/>
  <c r="C70" i="1"/>
  <c r="CD66" i="1"/>
  <c r="CC66" i="1"/>
  <c r="A65" i="1"/>
  <c r="C65" i="1"/>
  <c r="A64" i="1"/>
  <c r="C64" i="1"/>
  <c r="A63" i="1"/>
  <c r="C63" i="1"/>
  <c r="A62" i="1"/>
  <c r="C62" i="1"/>
  <c r="A61" i="1"/>
  <c r="C61" i="1"/>
  <c r="A60" i="1"/>
  <c r="C60" i="1"/>
  <c r="CD56" i="1"/>
  <c r="CC56" i="1"/>
  <c r="CC57" i="1" s="1"/>
  <c r="A55" i="1"/>
  <c r="C55" i="1"/>
  <c r="A54" i="1"/>
  <c r="C54" i="1"/>
  <c r="A53" i="1"/>
  <c r="C53" i="1"/>
  <c r="A52" i="1"/>
  <c r="C52" i="1"/>
  <c r="A51" i="1"/>
  <c r="C51" i="1"/>
  <c r="A50" i="1"/>
  <c r="C50" i="1"/>
  <c r="CD46" i="1"/>
  <c r="CC46" i="1"/>
  <c r="A45" i="1"/>
  <c r="C45" i="1"/>
  <c r="A44" i="1"/>
  <c r="C44" i="1"/>
  <c r="A43" i="1"/>
  <c r="C43" i="1"/>
  <c r="A42" i="1"/>
  <c r="C42" i="1"/>
  <c r="A41" i="1"/>
  <c r="C41" i="1"/>
  <c r="CD37" i="1"/>
  <c r="CC37" i="1"/>
  <c r="A36" i="1"/>
  <c r="C36" i="1"/>
  <c r="A35" i="1"/>
  <c r="A34" i="1"/>
  <c r="C34" i="1"/>
  <c r="A33" i="1"/>
  <c r="C33" i="1"/>
  <c r="A32" i="1"/>
  <c r="C32" i="1"/>
  <c r="A31" i="1"/>
  <c r="C31" i="1"/>
  <c r="CD27" i="1"/>
  <c r="CC27" i="1"/>
  <c r="A26" i="1"/>
  <c r="C26" i="1"/>
  <c r="A25" i="1"/>
  <c r="C25" i="1"/>
  <c r="A24" i="1"/>
  <c r="C24" i="1"/>
  <c r="A23" i="1"/>
  <c r="C23" i="1"/>
  <c r="A22" i="1"/>
  <c r="C22" i="1"/>
  <c r="A21" i="1"/>
  <c r="C21" i="1"/>
  <c r="A20" i="1"/>
  <c r="C20" i="1"/>
  <c r="CD16" i="1"/>
  <c r="CC16" i="1"/>
  <c r="A15" i="1"/>
  <c r="A14" i="1"/>
  <c r="C14" i="1"/>
  <c r="A13" i="1"/>
  <c r="C13" i="1"/>
  <c r="A12" i="1"/>
  <c r="C12" i="1"/>
  <c r="A11" i="1"/>
  <c r="C11" i="1"/>
  <c r="A10" i="1"/>
  <c r="C10" i="1"/>
  <c r="A9" i="1"/>
  <c r="C9" i="1"/>
</calcChain>
</file>

<file path=xl/sharedStrings.xml><?xml version="1.0" encoding="utf-8"?>
<sst xmlns="http://schemas.openxmlformats.org/spreadsheetml/2006/main" count="217" uniqueCount="144">
  <si>
    <t>всего</t>
  </si>
  <si>
    <t>Белки, г</t>
  </si>
  <si>
    <t>в т.ч. жив.</t>
  </si>
  <si>
    <t>в т.ч. раст.</t>
  </si>
  <si>
    <t>ЭЦ, ккал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</si>
  <si>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</si>
  <si>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</si>
  <si>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</si>
  <si>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</si>
  <si>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</si>
  <si>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</si>
  <si>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</si>
  <si>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</si>
  <si>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</si>
  <si>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</si>
  <si>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</si>
  <si>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</si>
  <si>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</si>
  <si>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</si>
  <si>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</si>
  <si>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</si>
  <si>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</si>
  <si>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</si>
  <si>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</si>
  <si>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</si>
  <si>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</si>
  <si>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</si>
  <si>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</si>
  <si>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</si>
  <si>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</si>
  <si>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</si>
  <si>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</si>
  <si>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</si>
  <si>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</si>
  <si>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</si>
  <si>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</si>
  <si>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</si>
  <si>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</si>
  <si>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</si>
  <si>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</si>
  <si>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</si>
  <si>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</si>
  <si>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</si>
  <si>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</si>
  <si>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</si>
  <si>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</si>
  <si>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</si>
  <si>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</si>
  <si>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</si>
  <si>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</si>
  <si>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</si>
  <si>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</si>
  <si>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</si>
  <si>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</si>
  <si>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</si>
  <si>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</si>
  <si>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</si>
  <si>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</si>
  <si>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</si>
  <si>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</si>
  <si>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</si>
  <si>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</si>
  <si>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</si>
  <si>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</si>
  <si>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</si>
  <si>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</si>
  <si>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</si>
  <si>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</si>
  <si>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</si>
  <si>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</si>
  <si>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</si>
  <si>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</si>
  <si>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</si>
  <si>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</si>
  <si>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</si>
  <si>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</si>
  <si>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</si>
  <si>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</si>
  <si>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</si>
  <si>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</si>
  <si>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</si>
  <si>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</si>
  <si>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</si>
  <si>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</si>
  <si>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</si>
  <si>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</si>
  <si>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Вес блюда</t>
  </si>
  <si>
    <t>1 день</t>
  </si>
  <si>
    <t>МБОУ СОШ  № 19 11 и ст</t>
  </si>
  <si>
    <t>без физ.норм</t>
  </si>
  <si>
    <t>Завтрак</t>
  </si>
  <si>
    <t>Печень в молочном соусе</t>
  </si>
  <si>
    <t>Макаронные изделия отварные</t>
  </si>
  <si>
    <t>Свекла, тушенная в сметанном соусе</t>
  </si>
  <si>
    <t>Чай с лимоном (вариант 2)</t>
  </si>
  <si>
    <t>Хлеб пшеничный</t>
  </si>
  <si>
    <t>Хлеб ржаной</t>
  </si>
  <si>
    <t>Фрукты</t>
  </si>
  <si>
    <t>Итого за 'Завтрак'</t>
  </si>
  <si>
    <t>Итого за день</t>
  </si>
  <si>
    <t>2 день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</si>
  <si>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</si>
  <si>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</si>
  <si>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</si>
  <si>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</si>
  <si>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Йогурт стакан</t>
  </si>
  <si>
    <t>3 день</t>
  </si>
  <si>
    <t>Биточки (котлеты) из мяса кур</t>
  </si>
  <si>
    <t>Капуста тушеная (вариант 2)</t>
  </si>
  <si>
    <t>4 день</t>
  </si>
  <si>
    <t>Каша рисовая молочная вязкая с маслом сливочным</t>
  </si>
  <si>
    <t>Омлет запеченный или паровой</t>
  </si>
  <si>
    <t>Кофейный напиток с молоком (вариант 2)</t>
  </si>
  <si>
    <t>5 день</t>
  </si>
  <si>
    <t>Картофельное пюре</t>
  </si>
  <si>
    <t>Напиток из шиповника (вариант 2)</t>
  </si>
  <si>
    <t>Огурец свежий</t>
  </si>
  <si>
    <t>6 день</t>
  </si>
  <si>
    <t>Каша молочная ассорти (рис, гречневая крупа) с маслом сливочным</t>
  </si>
  <si>
    <t>Масло сливочное</t>
  </si>
  <si>
    <t>Сыр (порциями)</t>
  </si>
  <si>
    <t>7 день</t>
  </si>
  <si>
    <t>Биточки (котлеты) из мяса свинины</t>
  </si>
  <si>
    <t>Капуста тушеная</t>
  </si>
  <si>
    <t>Сок</t>
  </si>
  <si>
    <t>8 день</t>
  </si>
  <si>
    <t>Тефтели рыбные с рисом в соусе</t>
  </si>
  <si>
    <t>Рис отварной</t>
  </si>
  <si>
    <t>Помидор</t>
  </si>
  <si>
    <t>9 день</t>
  </si>
  <si>
    <t>Каша ячневая молочная с маслом сливочным</t>
  </si>
  <si>
    <t>Запеканка (сырники) из творога</t>
  </si>
  <si>
    <t>Какао с молоком</t>
  </si>
  <si>
    <t>10 день</t>
  </si>
  <si>
    <t>11 день</t>
  </si>
  <si>
    <t>Каша молочная ассорти (рис, пшено) с маслом сливочным</t>
  </si>
  <si>
    <t>12 день</t>
  </si>
  <si>
    <t>Биточки (котлеты) из рыбы минтай</t>
  </si>
  <si>
    <t>Огурец соленый</t>
  </si>
  <si>
    <t>26.08.2023</t>
  </si>
  <si>
    <t>СанПин 2.3/2.4.3590-20</t>
  </si>
  <si>
    <t>Биточки (котлеты) из рыбы горбуши</t>
  </si>
  <si>
    <t>5/9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</si>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</sst>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2" fontId="4" fillId="0" borderId="8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2" fontId="1" fillId="0" borderId="2" xfId="0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2" fontId="1" fillId="0" borderId="8" xfId="0" applyNumberFormat="1" applyFont="1" applyBorder="1"/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Q128"/>
  <sheetViews>
    <sheetView tabSelected="1" zoomScaleNormal="100" workbookViewId="0">
      <selection activeCell="CC129" sqref="CC129"/>
    </sheetView>
  </sheetViews>
  <sheetFormatPr defaultColWidth="0" defaultRowHeight="15.75" x14ac:dyDescent="0.25"/>
  <cols>
    <col min="1" max="1" width="6" style="1" customWidth="1"/>
    <col min="2" max="2" width="27.85546875" style="12" customWidth="1"/>
    <col min="3" max="3" width="7.28515625" style="1" customWidth="1"/>
    <col min="4" max="4" width="5.85546875" style="1" customWidth="1"/>
    <col min="5" max="5" width="10.140625" style="1" customWidth="1"/>
    <col min="6" max="6" width="6.2851562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4.710937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81" width="7" style="6" customWidth="1"/>
    <col min="82" max="16384" width="0" style="1" hidden="1"/>
  </cols>
  <sheetData>
    <row r="1" spans="1:95" ht="0.75" customHeight="1" x14ac:dyDescent="0.25">
      <c r="B1" s="1"/>
      <c r="CC1" s="1"/>
    </row>
    <row r="2" spans="1:95" ht="20.25" customHeight="1" x14ac:dyDescent="0.45">
      <c r="A2" s="42" t="s">
        <v>5</v>
      </c>
      <c r="B2" s="42"/>
      <c r="C2" s="42"/>
      <c r="D2" s="42"/>
      <c r="E2" s="42"/>
      <c r="F2" s="42"/>
      <c r="G2" s="42"/>
      <c r="H2" s="42"/>
      <c r="I2" s="42"/>
      <c r="CC2" s="1"/>
    </row>
    <row r="3" spans="1:95" x14ac:dyDescent="0.25">
      <c r="B3" s="1"/>
      <c r="CC3" s="1"/>
    </row>
    <row r="4" spans="1:95" x14ac:dyDescent="0.25">
      <c r="B4" t="s">
        <v>88</v>
      </c>
      <c r="C4" s="5"/>
      <c r="D4" s="2"/>
      <c r="E4" s="2"/>
      <c r="F4" s="2"/>
      <c r="G4" s="2"/>
      <c r="H4" s="2"/>
      <c r="I4" s="2"/>
      <c r="Z4" s="1" t="s">
        <v>140</v>
      </c>
      <c r="CC4" s="1"/>
    </row>
    <row r="5" spans="1:95" s="4" customFormat="1" ht="30" customHeight="1" x14ac:dyDescent="0.25">
      <c r="A5" s="43" t="s">
        <v>74</v>
      </c>
      <c r="B5" s="39"/>
      <c r="C5" s="39" t="s">
        <v>86</v>
      </c>
      <c r="D5" s="39" t="s">
        <v>1</v>
      </c>
      <c r="E5" s="39"/>
      <c r="F5" s="39" t="s">
        <v>7</v>
      </c>
      <c r="G5" s="39"/>
      <c r="H5" s="39" t="s">
        <v>6</v>
      </c>
      <c r="I5" s="40" t="s">
        <v>4</v>
      </c>
      <c r="J5" s="4" t="s">
        <v>8</v>
      </c>
      <c r="K5" s="4" t="s">
        <v>9</v>
      </c>
      <c r="L5" s="4" t="s">
        <v>72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4" t="s">
        <v>15</v>
      </c>
      <c r="S5" s="4" t="s">
        <v>16</v>
      </c>
      <c r="T5" s="4" t="s">
        <v>17</v>
      </c>
      <c r="U5" s="4" t="s">
        <v>18</v>
      </c>
      <c r="V5" s="4" t="s">
        <v>19</v>
      </c>
      <c r="W5" s="36" t="s">
        <v>73</v>
      </c>
      <c r="X5" s="36"/>
      <c r="Y5" s="36"/>
      <c r="Z5" s="36"/>
      <c r="AA5" s="37" t="s">
        <v>75</v>
      </c>
      <c r="AB5" s="37"/>
      <c r="AC5" s="37"/>
      <c r="AD5" s="37"/>
      <c r="AE5" s="37"/>
      <c r="AF5" s="37"/>
      <c r="AG5" s="37"/>
      <c r="AH5" s="37"/>
      <c r="AI5" s="38"/>
      <c r="AJ5" s="4" t="s">
        <v>28</v>
      </c>
      <c r="AK5" s="4" t="s">
        <v>29</v>
      </c>
      <c r="AL5" s="4" t="s">
        <v>30</v>
      </c>
      <c r="AM5" s="4" t="s">
        <v>31</v>
      </c>
      <c r="AN5" s="4" t="s">
        <v>32</v>
      </c>
      <c r="AO5" s="4" t="s">
        <v>33</v>
      </c>
      <c r="AP5" s="4" t="s">
        <v>34</v>
      </c>
      <c r="AQ5" s="4" t="s">
        <v>35</v>
      </c>
      <c r="AR5" s="4" t="s">
        <v>36</v>
      </c>
      <c r="AS5" s="4" t="s">
        <v>37</v>
      </c>
      <c r="AT5" s="4" t="s">
        <v>38</v>
      </c>
      <c r="AU5" s="4" t="s">
        <v>39</v>
      </c>
      <c r="AV5" s="4" t="s">
        <v>40</v>
      </c>
      <c r="AW5" s="4" t="s">
        <v>41</v>
      </c>
      <c r="AX5" s="4" t="s">
        <v>42</v>
      </c>
      <c r="AY5" s="4" t="s">
        <v>43</v>
      </c>
      <c r="AZ5" s="4" t="s">
        <v>44</v>
      </c>
      <c r="BA5" s="4" t="s">
        <v>45</v>
      </c>
      <c r="BB5" s="4" t="s">
        <v>46</v>
      </c>
      <c r="BC5" s="4" t="s">
        <v>47</v>
      </c>
      <c r="BD5" s="4" t="s">
        <v>48</v>
      </c>
      <c r="BE5" s="4" t="s">
        <v>49</v>
      </c>
      <c r="BF5" s="4" t="s">
        <v>50</v>
      </c>
      <c r="BG5" s="4" t="s">
        <v>51</v>
      </c>
      <c r="BH5" s="4" t="s">
        <v>52</v>
      </c>
      <c r="BI5" s="4" t="s">
        <v>53</v>
      </c>
      <c r="BJ5" s="4" t="s">
        <v>54</v>
      </c>
      <c r="BK5" s="4" t="s">
        <v>55</v>
      </c>
      <c r="BL5" s="4" t="s">
        <v>56</v>
      </c>
      <c r="BM5" s="4" t="s">
        <v>57</v>
      </c>
      <c r="BN5" s="4" t="s">
        <v>58</v>
      </c>
      <c r="BO5" s="4" t="s">
        <v>59</v>
      </c>
      <c r="BP5" s="4" t="s">
        <v>60</v>
      </c>
      <c r="BQ5" s="4" t="s">
        <v>61</v>
      </c>
      <c r="BR5" s="4" t="s">
        <v>62</v>
      </c>
      <c r="BS5" s="4" t="s">
        <v>63</v>
      </c>
      <c r="BT5" s="4" t="s">
        <v>64</v>
      </c>
      <c r="BU5" s="4" t="s">
        <v>65</v>
      </c>
      <c r="BV5" s="4" t="s">
        <v>66</v>
      </c>
      <c r="BW5" s="4" t="s">
        <v>67</v>
      </c>
      <c r="BX5" s="4" t="s">
        <v>68</v>
      </c>
      <c r="BY5" s="4" t="s">
        <v>69</v>
      </c>
      <c r="BZ5" s="4" t="s">
        <v>70</v>
      </c>
      <c r="CA5" s="4" t="s">
        <v>71</v>
      </c>
      <c r="CB5" s="9"/>
      <c r="CC5" s="34" t="s">
        <v>84</v>
      </c>
    </row>
    <row r="6" spans="1:95" s="4" customFormat="1" ht="15.75" customHeight="1" x14ac:dyDescent="0.25">
      <c r="A6" s="44"/>
      <c r="B6" s="39"/>
      <c r="C6" s="39"/>
      <c r="D6" s="3" t="s">
        <v>0</v>
      </c>
      <c r="E6" s="3" t="s">
        <v>2</v>
      </c>
      <c r="F6" s="3" t="s">
        <v>0</v>
      </c>
      <c r="G6" s="3" t="s">
        <v>3</v>
      </c>
      <c r="H6" s="39"/>
      <c r="I6" s="41"/>
      <c r="W6" s="8" t="s">
        <v>20</v>
      </c>
      <c r="X6" s="8" t="s">
        <v>21</v>
      </c>
      <c r="Y6" s="8" t="s">
        <v>22</v>
      </c>
      <c r="Z6" s="8" t="s">
        <v>23</v>
      </c>
      <c r="AA6" s="8" t="s">
        <v>85</v>
      </c>
      <c r="AB6" s="8" t="s">
        <v>24</v>
      </c>
      <c r="AC6" s="8" t="s">
        <v>76</v>
      </c>
      <c r="AD6" s="8" t="s">
        <v>77</v>
      </c>
      <c r="AE6" s="8" t="s">
        <v>78</v>
      </c>
      <c r="AF6" s="8" t="s">
        <v>25</v>
      </c>
      <c r="AG6" s="8" t="s">
        <v>26</v>
      </c>
      <c r="AH6" s="8" t="s">
        <v>27</v>
      </c>
      <c r="AI6" s="10" t="s">
        <v>79</v>
      </c>
      <c r="CB6" s="9"/>
      <c r="CC6" s="35"/>
    </row>
    <row r="7" spans="1:95" s="4" customFormat="1" ht="15" x14ac:dyDescent="0.25">
      <c r="B7" s="13" t="s">
        <v>87</v>
      </c>
      <c r="C7" s="7"/>
      <c r="D7" s="7"/>
      <c r="E7" s="7"/>
      <c r="F7" s="7"/>
      <c r="G7" s="7"/>
      <c r="H7" s="7"/>
      <c r="I7" s="7"/>
      <c r="CC7" s="7"/>
    </row>
    <row r="8" spans="1:95" s="4" customFormat="1" ht="15" x14ac:dyDescent="0.25">
      <c r="B8" s="13" t="s">
        <v>90</v>
      </c>
      <c r="C8" s="7"/>
      <c r="D8" s="7"/>
      <c r="E8" s="7"/>
      <c r="F8" s="7"/>
      <c r="G8" s="7"/>
      <c r="H8" s="7"/>
      <c r="I8" s="7"/>
      <c r="CC8" s="7"/>
    </row>
    <row r="9" spans="1:95" s="17" customFormat="1" ht="15" x14ac:dyDescent="0.25">
      <c r="A9" s="17" t="str">
        <f>"11/8"</f>
        <v>11/8</v>
      </c>
      <c r="B9" s="18" t="s">
        <v>91</v>
      </c>
      <c r="C9" s="19" t="str">
        <f>"100"</f>
        <v>100</v>
      </c>
      <c r="D9" s="19">
        <v>13.98</v>
      </c>
      <c r="E9" s="19">
        <v>13.57</v>
      </c>
      <c r="F9" s="19">
        <v>7.58</v>
      </c>
      <c r="G9" s="19">
        <v>3.06</v>
      </c>
      <c r="H9" s="19">
        <v>5.18</v>
      </c>
      <c r="I9" s="19">
        <v>144.53951924999987</v>
      </c>
      <c r="J9" s="17">
        <v>3.11</v>
      </c>
      <c r="K9" s="17">
        <v>2.2000000000000002</v>
      </c>
      <c r="L9" s="17">
        <v>0</v>
      </c>
      <c r="M9" s="17">
        <v>0</v>
      </c>
      <c r="N9" s="17">
        <v>2.09</v>
      </c>
      <c r="O9" s="17">
        <v>2.93</v>
      </c>
      <c r="P9" s="17">
        <v>0.15</v>
      </c>
      <c r="Q9" s="17">
        <v>0</v>
      </c>
      <c r="R9" s="17">
        <v>0</v>
      </c>
      <c r="S9" s="17">
        <v>0.05</v>
      </c>
      <c r="T9" s="17">
        <v>1.78</v>
      </c>
      <c r="U9" s="17">
        <v>243.11</v>
      </c>
      <c r="V9" s="17">
        <v>253.82</v>
      </c>
      <c r="W9" s="17">
        <v>60.29</v>
      </c>
      <c r="X9" s="17">
        <v>18.93</v>
      </c>
      <c r="Y9" s="17">
        <v>255.63</v>
      </c>
      <c r="Z9" s="17">
        <v>4.78</v>
      </c>
      <c r="AA9" s="17">
        <v>5681.67</v>
      </c>
      <c r="AB9" s="17">
        <v>594.72</v>
      </c>
      <c r="AC9" s="17">
        <v>5805.68</v>
      </c>
      <c r="AD9" s="17">
        <v>2.1800000000000002</v>
      </c>
      <c r="AE9" s="17">
        <v>0.18</v>
      </c>
      <c r="AF9" s="17">
        <v>1.26</v>
      </c>
      <c r="AG9" s="17">
        <v>5.05</v>
      </c>
      <c r="AH9" s="17">
        <v>9.5500000000000007</v>
      </c>
      <c r="AI9" s="17">
        <v>8.08</v>
      </c>
      <c r="AJ9" s="17">
        <v>0</v>
      </c>
      <c r="AK9" s="17">
        <v>75.72</v>
      </c>
      <c r="AL9" s="17">
        <v>74.790000000000006</v>
      </c>
      <c r="AM9" s="17">
        <v>165.42</v>
      </c>
      <c r="AN9" s="17">
        <v>114.46</v>
      </c>
      <c r="AO9" s="17">
        <v>41.39</v>
      </c>
      <c r="AP9" s="17">
        <v>74.92</v>
      </c>
      <c r="AQ9" s="17">
        <v>25.07</v>
      </c>
      <c r="AR9" s="17">
        <v>90.92</v>
      </c>
      <c r="AS9" s="17">
        <v>15.75</v>
      </c>
      <c r="AT9" s="17">
        <v>18.82</v>
      </c>
      <c r="AU9" s="17">
        <v>16.54</v>
      </c>
      <c r="AV9" s="17">
        <v>9.75</v>
      </c>
      <c r="AW9" s="17">
        <v>16.489999999999998</v>
      </c>
      <c r="AX9" s="17">
        <v>144.04</v>
      </c>
      <c r="AY9" s="17">
        <v>0</v>
      </c>
      <c r="AZ9" s="17">
        <v>45.42</v>
      </c>
      <c r="BA9" s="17">
        <v>23.86</v>
      </c>
      <c r="BB9" s="17">
        <v>96.91</v>
      </c>
      <c r="BC9" s="17">
        <v>21.34</v>
      </c>
      <c r="BD9" s="17">
        <v>0.04</v>
      </c>
      <c r="BE9" s="17">
        <v>0.02</v>
      </c>
      <c r="BF9" s="17">
        <v>0.01</v>
      </c>
      <c r="BG9" s="17">
        <v>0.02</v>
      </c>
      <c r="BH9" s="17">
        <v>0.02</v>
      </c>
      <c r="BI9" s="17">
        <v>0.1</v>
      </c>
      <c r="BJ9" s="17">
        <v>0</v>
      </c>
      <c r="BK9" s="17">
        <v>0.48</v>
      </c>
      <c r="BL9" s="17">
        <v>0</v>
      </c>
      <c r="BM9" s="17">
        <v>0.21</v>
      </c>
      <c r="BN9" s="17">
        <v>0.01</v>
      </c>
      <c r="BO9" s="17">
        <v>0.02</v>
      </c>
      <c r="BP9" s="17">
        <v>0</v>
      </c>
      <c r="BQ9" s="17">
        <v>0.02</v>
      </c>
      <c r="BR9" s="17">
        <v>0.03</v>
      </c>
      <c r="BS9" s="17">
        <v>0.95</v>
      </c>
      <c r="BT9" s="17">
        <v>0</v>
      </c>
      <c r="BU9" s="17">
        <v>0</v>
      </c>
      <c r="BV9" s="17">
        <v>1.81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>
        <v>94.91</v>
      </c>
      <c r="CC9" s="19">
        <v>44.9</v>
      </c>
      <c r="CE9" s="17">
        <v>5780.79</v>
      </c>
      <c r="CG9" s="17">
        <v>0</v>
      </c>
      <c r="CH9" s="17">
        <v>0</v>
      </c>
      <c r="CI9" s="17">
        <v>0</v>
      </c>
      <c r="CJ9" s="17">
        <v>0</v>
      </c>
      <c r="CK9" s="17">
        <v>0</v>
      </c>
      <c r="CL9" s="17">
        <v>0</v>
      </c>
      <c r="CM9" s="17">
        <v>0</v>
      </c>
      <c r="CN9" s="17">
        <v>0</v>
      </c>
      <c r="CO9" s="17">
        <v>0</v>
      </c>
      <c r="CP9" s="17">
        <v>0</v>
      </c>
      <c r="CQ9" s="17">
        <v>0.42</v>
      </c>
    </row>
    <row r="10" spans="1:95" s="17" customFormat="1" ht="30" x14ac:dyDescent="0.25">
      <c r="A10" s="17" t="str">
        <f>"46/3"</f>
        <v>46/3</v>
      </c>
      <c r="B10" s="18" t="s">
        <v>92</v>
      </c>
      <c r="C10" s="19" t="str">
        <f>"100"</f>
        <v>100</v>
      </c>
      <c r="D10" s="19">
        <v>3.53</v>
      </c>
      <c r="E10" s="19">
        <v>0.02</v>
      </c>
      <c r="F10" s="19">
        <v>1.98</v>
      </c>
      <c r="G10" s="19">
        <v>0.44</v>
      </c>
      <c r="H10" s="19">
        <v>22.74</v>
      </c>
      <c r="I10" s="19">
        <v>122.62678299999999</v>
      </c>
      <c r="J10" s="17">
        <v>1.25</v>
      </c>
      <c r="K10" s="17">
        <v>0.06</v>
      </c>
      <c r="L10" s="17">
        <v>0</v>
      </c>
      <c r="M10" s="17">
        <v>0</v>
      </c>
      <c r="N10" s="17">
        <v>0.65</v>
      </c>
      <c r="O10" s="17">
        <v>20.95</v>
      </c>
      <c r="P10" s="17">
        <v>1.1399999999999999</v>
      </c>
      <c r="Q10" s="17">
        <v>0</v>
      </c>
      <c r="R10" s="17">
        <v>0</v>
      </c>
      <c r="S10" s="17">
        <v>0</v>
      </c>
      <c r="T10" s="17">
        <v>0.45</v>
      </c>
      <c r="U10" s="17">
        <v>98.17</v>
      </c>
      <c r="V10" s="17">
        <v>37.479999999999997</v>
      </c>
      <c r="W10" s="17">
        <v>7.02</v>
      </c>
      <c r="X10" s="17">
        <v>4.78</v>
      </c>
      <c r="Y10" s="17">
        <v>26.55</v>
      </c>
      <c r="Z10" s="17">
        <v>0.48</v>
      </c>
      <c r="AA10" s="17">
        <v>6</v>
      </c>
      <c r="AB10" s="17">
        <v>6</v>
      </c>
      <c r="AC10" s="17">
        <v>11.25</v>
      </c>
      <c r="AD10" s="17">
        <v>0.54</v>
      </c>
      <c r="AE10" s="17">
        <v>0.04</v>
      </c>
      <c r="AF10" s="17">
        <v>0.01</v>
      </c>
      <c r="AG10" s="17">
        <v>0.33</v>
      </c>
      <c r="AH10" s="17">
        <v>0.99</v>
      </c>
      <c r="AI10" s="17">
        <v>0</v>
      </c>
      <c r="AJ10" s="17">
        <v>0</v>
      </c>
      <c r="AK10" s="17">
        <v>0.99</v>
      </c>
      <c r="AL10" s="17">
        <v>0.96</v>
      </c>
      <c r="AM10" s="17">
        <v>262.26</v>
      </c>
      <c r="AN10" s="17">
        <v>81.92</v>
      </c>
      <c r="AO10" s="17">
        <v>49.94</v>
      </c>
      <c r="AP10" s="17">
        <v>101.46</v>
      </c>
      <c r="AQ10" s="17">
        <v>33.29</v>
      </c>
      <c r="AR10" s="17">
        <v>162.69999999999999</v>
      </c>
      <c r="AS10" s="17">
        <v>107.59</v>
      </c>
      <c r="AT10" s="17">
        <v>129.72999999999999</v>
      </c>
      <c r="AU10" s="17">
        <v>111.28</v>
      </c>
      <c r="AV10" s="17">
        <v>65.38</v>
      </c>
      <c r="AW10" s="17">
        <v>113.7</v>
      </c>
      <c r="AX10" s="17">
        <v>998.57</v>
      </c>
      <c r="AY10" s="17">
        <v>0</v>
      </c>
      <c r="AZ10" s="17">
        <v>314.66000000000003</v>
      </c>
      <c r="BA10" s="17">
        <v>162.99</v>
      </c>
      <c r="BB10" s="17">
        <v>81.849999999999994</v>
      </c>
      <c r="BC10" s="17">
        <v>64.790000000000006</v>
      </c>
      <c r="BD10" s="17">
        <v>0.06</v>
      </c>
      <c r="BE10" s="17">
        <v>0.03</v>
      </c>
      <c r="BF10" s="17">
        <v>0.01</v>
      </c>
      <c r="BG10" s="17">
        <v>0.03</v>
      </c>
      <c r="BH10" s="17">
        <v>0.04</v>
      </c>
      <c r="BI10" s="17">
        <v>0.17</v>
      </c>
      <c r="BJ10" s="17">
        <v>0</v>
      </c>
      <c r="BK10" s="17">
        <v>0.54</v>
      </c>
      <c r="BL10" s="17">
        <v>0</v>
      </c>
      <c r="BM10" s="17">
        <v>0.15</v>
      </c>
      <c r="BN10" s="17">
        <v>0</v>
      </c>
      <c r="BO10" s="17">
        <v>0</v>
      </c>
      <c r="BP10" s="17">
        <v>0</v>
      </c>
      <c r="BQ10" s="17">
        <v>0.03</v>
      </c>
      <c r="BR10" s="17">
        <v>0.05</v>
      </c>
      <c r="BS10" s="17">
        <v>0.4</v>
      </c>
      <c r="BT10" s="17">
        <v>0</v>
      </c>
      <c r="BU10" s="17">
        <v>0</v>
      </c>
      <c r="BV10" s="17">
        <v>0.16</v>
      </c>
      <c r="BW10" s="17">
        <v>0</v>
      </c>
      <c r="BX10" s="17">
        <v>0</v>
      </c>
      <c r="BY10" s="17">
        <v>0</v>
      </c>
      <c r="BZ10" s="17">
        <v>0</v>
      </c>
      <c r="CA10" s="17">
        <v>0</v>
      </c>
      <c r="CB10" s="17">
        <v>5.05</v>
      </c>
      <c r="CC10" s="19">
        <v>4.67</v>
      </c>
      <c r="CE10" s="17">
        <v>7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7">
        <v>0</v>
      </c>
      <c r="CN10" s="17">
        <v>0</v>
      </c>
      <c r="CO10" s="17">
        <v>0</v>
      </c>
      <c r="CP10" s="17">
        <v>0</v>
      </c>
      <c r="CQ10" s="17">
        <v>0.25</v>
      </c>
    </row>
    <row r="11" spans="1:95" s="17" customFormat="1" ht="30" x14ac:dyDescent="0.25">
      <c r="A11" s="17" t="str">
        <f>"22/3"</f>
        <v>22/3</v>
      </c>
      <c r="B11" s="18" t="s">
        <v>93</v>
      </c>
      <c r="C11" s="19" t="str">
        <f>"80"</f>
        <v>80</v>
      </c>
      <c r="D11" s="19">
        <v>1.29</v>
      </c>
      <c r="E11" s="19">
        <v>0.13</v>
      </c>
      <c r="F11" s="19">
        <v>1.35</v>
      </c>
      <c r="G11" s="19">
        <v>0.09</v>
      </c>
      <c r="H11" s="19">
        <v>8.6</v>
      </c>
      <c r="I11" s="19">
        <v>47.40071227</v>
      </c>
      <c r="J11" s="17">
        <v>1.07</v>
      </c>
      <c r="K11" s="17">
        <v>0.02</v>
      </c>
      <c r="L11" s="17">
        <v>0</v>
      </c>
      <c r="M11" s="17">
        <v>0</v>
      </c>
      <c r="N11" s="17">
        <v>6.19</v>
      </c>
      <c r="O11" s="17">
        <v>0.66</v>
      </c>
      <c r="P11" s="17">
        <v>1.76</v>
      </c>
      <c r="Q11" s="17">
        <v>0</v>
      </c>
      <c r="R11" s="17">
        <v>0</v>
      </c>
      <c r="S11" s="17">
        <v>0.12</v>
      </c>
      <c r="T11" s="17">
        <v>0.96</v>
      </c>
      <c r="U11" s="17">
        <v>98.19</v>
      </c>
      <c r="V11" s="17">
        <v>198.7</v>
      </c>
      <c r="W11" s="17">
        <v>29.28</v>
      </c>
      <c r="X11" s="17">
        <v>15.04</v>
      </c>
      <c r="Y11" s="17">
        <v>31.89</v>
      </c>
      <c r="Z11" s="17">
        <v>0.95</v>
      </c>
      <c r="AA11" s="17">
        <v>6.9</v>
      </c>
      <c r="AB11" s="17">
        <v>10.4</v>
      </c>
      <c r="AC11" s="17">
        <v>14.02</v>
      </c>
      <c r="AD11" s="17">
        <v>0.12</v>
      </c>
      <c r="AE11" s="17">
        <v>0.01</v>
      </c>
      <c r="AF11" s="17">
        <v>0.03</v>
      </c>
      <c r="AG11" s="17">
        <v>0.13</v>
      </c>
      <c r="AH11" s="17">
        <v>0.37</v>
      </c>
      <c r="AI11" s="17">
        <v>3.04</v>
      </c>
      <c r="AJ11" s="17">
        <v>0</v>
      </c>
      <c r="AK11" s="17">
        <v>0.39</v>
      </c>
      <c r="AL11" s="17">
        <v>0.38</v>
      </c>
      <c r="AM11" s="17">
        <v>61.06</v>
      </c>
      <c r="AN11" s="17">
        <v>72.959999999999994</v>
      </c>
      <c r="AO11" s="17">
        <v>16.13</v>
      </c>
      <c r="AP11" s="17">
        <v>43.88</v>
      </c>
      <c r="AQ11" s="17">
        <v>11.89</v>
      </c>
      <c r="AR11" s="17">
        <v>39.86</v>
      </c>
      <c r="AS11" s="17">
        <v>31.95</v>
      </c>
      <c r="AT11" s="17">
        <v>62.52</v>
      </c>
      <c r="AU11" s="17">
        <v>237.98</v>
      </c>
      <c r="AV11" s="17">
        <v>14.29</v>
      </c>
      <c r="AW11" s="17">
        <v>30.59</v>
      </c>
      <c r="AX11" s="17">
        <v>225.43</v>
      </c>
      <c r="AY11" s="17">
        <v>0</v>
      </c>
      <c r="AZ11" s="17">
        <v>42.95</v>
      </c>
      <c r="BA11" s="17">
        <v>50.11</v>
      </c>
      <c r="BB11" s="17">
        <v>41.22</v>
      </c>
      <c r="BC11" s="17">
        <v>14.03</v>
      </c>
      <c r="BD11" s="17">
        <v>0.02</v>
      </c>
      <c r="BE11" s="17">
        <v>0.01</v>
      </c>
      <c r="BF11" s="17">
        <v>0.01</v>
      </c>
      <c r="BG11" s="17">
        <v>0.01</v>
      </c>
      <c r="BH11" s="17">
        <v>0.01</v>
      </c>
      <c r="BI11" s="17">
        <v>7.0000000000000007E-2</v>
      </c>
      <c r="BJ11" s="17">
        <v>0</v>
      </c>
      <c r="BK11" s="17">
        <v>0.19</v>
      </c>
      <c r="BL11" s="17">
        <v>0</v>
      </c>
      <c r="BM11" s="17">
        <v>0.06</v>
      </c>
      <c r="BN11" s="17">
        <v>0</v>
      </c>
      <c r="BO11" s="17">
        <v>0</v>
      </c>
      <c r="BP11" s="17">
        <v>0</v>
      </c>
      <c r="BQ11" s="17">
        <v>0.01</v>
      </c>
      <c r="BR11" s="17">
        <v>0.02</v>
      </c>
      <c r="BS11" s="17">
        <v>0.16</v>
      </c>
      <c r="BT11" s="17">
        <v>0</v>
      </c>
      <c r="BU11" s="17">
        <v>0</v>
      </c>
      <c r="BV11" s="17">
        <v>0.02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>
        <v>84.39</v>
      </c>
      <c r="CC11" s="19">
        <v>6.04</v>
      </c>
      <c r="CE11" s="17">
        <v>8.6300000000000008</v>
      </c>
      <c r="CG11" s="17">
        <v>0</v>
      </c>
      <c r="CH11" s="17">
        <v>0</v>
      </c>
      <c r="CI11" s="17">
        <v>0</v>
      </c>
      <c r="CJ11" s="17">
        <v>0</v>
      </c>
      <c r="CK11" s="17">
        <v>0</v>
      </c>
      <c r="CL11" s="17">
        <v>0</v>
      </c>
      <c r="CM11" s="17">
        <v>0</v>
      </c>
      <c r="CN11" s="17">
        <v>0</v>
      </c>
      <c r="CO11" s="17">
        <v>0</v>
      </c>
      <c r="CP11" s="17">
        <v>0</v>
      </c>
      <c r="CQ11" s="17">
        <v>0.16</v>
      </c>
    </row>
    <row r="12" spans="1:95" s="17" customFormat="1" ht="15" x14ac:dyDescent="0.25">
      <c r="A12" s="17" t="str">
        <f>"29/10"</f>
        <v>29/10</v>
      </c>
      <c r="B12" s="18" t="s">
        <v>94</v>
      </c>
      <c r="C12" s="19" t="str">
        <f>"180"</f>
        <v>180</v>
      </c>
      <c r="D12" s="19">
        <v>0.11</v>
      </c>
      <c r="E12" s="19">
        <v>0</v>
      </c>
      <c r="F12" s="19">
        <v>0.02</v>
      </c>
      <c r="G12" s="19">
        <v>0.02</v>
      </c>
      <c r="H12" s="19">
        <v>4.5599999999999996</v>
      </c>
      <c r="I12" s="19">
        <v>18.47728273170733</v>
      </c>
      <c r="J12" s="17">
        <v>0</v>
      </c>
      <c r="K12" s="17">
        <v>0</v>
      </c>
      <c r="L12" s="17">
        <v>0</v>
      </c>
      <c r="M12" s="17">
        <v>0</v>
      </c>
      <c r="N12" s="17">
        <v>4.4400000000000004</v>
      </c>
      <c r="O12" s="17">
        <v>0</v>
      </c>
      <c r="P12" s="17">
        <v>0.12</v>
      </c>
      <c r="Q12" s="17">
        <v>0</v>
      </c>
      <c r="R12" s="17">
        <v>0</v>
      </c>
      <c r="S12" s="17">
        <v>0.25</v>
      </c>
      <c r="T12" s="17">
        <v>0.05</v>
      </c>
      <c r="U12" s="17">
        <v>0.52</v>
      </c>
      <c r="V12" s="17">
        <v>7.21</v>
      </c>
      <c r="W12" s="17">
        <v>1.83</v>
      </c>
      <c r="X12" s="17">
        <v>0.5</v>
      </c>
      <c r="Y12" s="17">
        <v>0.9</v>
      </c>
      <c r="Z12" s="17">
        <v>0.04</v>
      </c>
      <c r="AA12" s="17">
        <v>0</v>
      </c>
      <c r="AB12" s="17">
        <v>0.4</v>
      </c>
      <c r="AC12" s="17">
        <v>0.09</v>
      </c>
      <c r="AD12" s="17">
        <v>0.01</v>
      </c>
      <c r="AE12" s="17">
        <v>0</v>
      </c>
      <c r="AF12" s="17">
        <v>0</v>
      </c>
      <c r="AG12" s="17">
        <v>0</v>
      </c>
      <c r="AH12" s="17">
        <v>0.01</v>
      </c>
      <c r="AI12" s="17">
        <v>0.7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7">
        <v>0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7">
        <v>0</v>
      </c>
      <c r="BP12" s="17">
        <v>0</v>
      </c>
      <c r="BQ12" s="17">
        <v>0</v>
      </c>
      <c r="BR12" s="17">
        <v>0</v>
      </c>
      <c r="BS12" s="17">
        <v>0</v>
      </c>
      <c r="BT12" s="17">
        <v>0</v>
      </c>
      <c r="BU12" s="17">
        <v>0</v>
      </c>
      <c r="BV12" s="17">
        <v>0</v>
      </c>
      <c r="BW12" s="17">
        <v>0</v>
      </c>
      <c r="BX12" s="17">
        <v>0</v>
      </c>
      <c r="BY12" s="17">
        <v>0</v>
      </c>
      <c r="BZ12" s="17">
        <v>0</v>
      </c>
      <c r="CA12" s="17">
        <v>0</v>
      </c>
      <c r="CB12" s="17">
        <v>179.5</v>
      </c>
      <c r="CC12" s="19">
        <v>2.13</v>
      </c>
      <c r="CE12" s="17">
        <v>7.0000000000000007E-2</v>
      </c>
      <c r="CG12" s="17">
        <v>0</v>
      </c>
      <c r="CH12" s="17">
        <v>0</v>
      </c>
      <c r="CI12" s="17">
        <v>0</v>
      </c>
      <c r="CJ12" s="17">
        <v>0</v>
      </c>
      <c r="CK12" s="17">
        <v>0</v>
      </c>
      <c r="CL12" s="17">
        <v>0</v>
      </c>
      <c r="CM12" s="17">
        <v>0</v>
      </c>
      <c r="CN12" s="17">
        <v>0</v>
      </c>
      <c r="CO12" s="17">
        <v>0</v>
      </c>
      <c r="CP12" s="17">
        <v>4.3899999999999997</v>
      </c>
      <c r="CQ12" s="17">
        <v>0</v>
      </c>
    </row>
    <row r="13" spans="1:95" s="17" customFormat="1" ht="15" x14ac:dyDescent="0.25">
      <c r="A13" s="17" t="str">
        <f>"-"</f>
        <v>-</v>
      </c>
      <c r="B13" s="18" t="s">
        <v>95</v>
      </c>
      <c r="C13" s="19" t="str">
        <f>"40"</f>
        <v>40</v>
      </c>
      <c r="D13" s="19">
        <v>2.64</v>
      </c>
      <c r="E13" s="19">
        <v>0</v>
      </c>
      <c r="F13" s="19">
        <v>0.26</v>
      </c>
      <c r="G13" s="19">
        <v>0.26</v>
      </c>
      <c r="H13" s="19">
        <v>18.760000000000002</v>
      </c>
      <c r="I13" s="19">
        <v>89.560399999999987</v>
      </c>
      <c r="J13" s="17">
        <v>0</v>
      </c>
      <c r="K13" s="17">
        <v>0</v>
      </c>
      <c r="L13" s="17">
        <v>0</v>
      </c>
      <c r="M13" s="17">
        <v>0</v>
      </c>
      <c r="N13" s="17">
        <v>0.44</v>
      </c>
      <c r="O13" s="17">
        <v>18.239999999999998</v>
      </c>
      <c r="P13" s="17">
        <v>0.08</v>
      </c>
      <c r="Q13" s="17">
        <v>0</v>
      </c>
      <c r="R13" s="17">
        <v>0</v>
      </c>
      <c r="S13" s="17">
        <v>0</v>
      </c>
      <c r="T13" s="17">
        <v>0.72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203.58</v>
      </c>
      <c r="AN13" s="17">
        <v>67.510000000000005</v>
      </c>
      <c r="AO13" s="17">
        <v>40.020000000000003</v>
      </c>
      <c r="AP13" s="17">
        <v>80.040000000000006</v>
      </c>
      <c r="AQ13" s="17">
        <v>30.28</v>
      </c>
      <c r="AR13" s="17">
        <v>144.77000000000001</v>
      </c>
      <c r="AS13" s="17">
        <v>89.78</v>
      </c>
      <c r="AT13" s="17">
        <v>125.28</v>
      </c>
      <c r="AU13" s="17">
        <v>103.36</v>
      </c>
      <c r="AV13" s="17">
        <v>54.29</v>
      </c>
      <c r="AW13" s="17">
        <v>96.05</v>
      </c>
      <c r="AX13" s="17">
        <v>803.18</v>
      </c>
      <c r="AY13" s="17">
        <v>0</v>
      </c>
      <c r="AZ13" s="17">
        <v>261.7</v>
      </c>
      <c r="BA13" s="17">
        <v>113.8</v>
      </c>
      <c r="BB13" s="17">
        <v>75.52</v>
      </c>
      <c r="BC13" s="17">
        <v>59.86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0.03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0.03</v>
      </c>
      <c r="BT13" s="17">
        <v>0</v>
      </c>
      <c r="BU13" s="17">
        <v>0</v>
      </c>
      <c r="BV13" s="17">
        <v>0.11</v>
      </c>
      <c r="BW13" s="17">
        <v>0.01</v>
      </c>
      <c r="BX13" s="17">
        <v>0</v>
      </c>
      <c r="BY13" s="17">
        <v>0</v>
      </c>
      <c r="BZ13" s="17">
        <v>0</v>
      </c>
      <c r="CA13" s="17">
        <v>0</v>
      </c>
      <c r="CB13" s="17">
        <v>15.64</v>
      </c>
      <c r="CC13" s="19">
        <v>4.38</v>
      </c>
      <c r="CE13" s="17">
        <v>0</v>
      </c>
      <c r="CG13" s="17">
        <v>0</v>
      </c>
      <c r="CH13" s="17">
        <v>0</v>
      </c>
      <c r="CI13" s="17">
        <v>0</v>
      </c>
      <c r="CJ13" s="17">
        <v>0</v>
      </c>
      <c r="CK13" s="17">
        <v>0</v>
      </c>
      <c r="CL13" s="17">
        <v>0</v>
      </c>
      <c r="CM13" s="17">
        <v>0</v>
      </c>
      <c r="CN13" s="17">
        <v>0</v>
      </c>
      <c r="CO13" s="17">
        <v>0</v>
      </c>
      <c r="CP13" s="17">
        <v>0</v>
      </c>
      <c r="CQ13" s="17">
        <v>0</v>
      </c>
    </row>
    <row r="14" spans="1:95" s="17" customFormat="1" ht="15" x14ac:dyDescent="0.25">
      <c r="A14" s="17" t="str">
        <f>"-"</f>
        <v>-</v>
      </c>
      <c r="B14" s="18" t="s">
        <v>96</v>
      </c>
      <c r="C14" s="19" t="str">
        <f>"30"</f>
        <v>30</v>
      </c>
      <c r="D14" s="19">
        <v>1.98</v>
      </c>
      <c r="E14" s="19">
        <v>0</v>
      </c>
      <c r="F14" s="19">
        <v>0.36</v>
      </c>
      <c r="G14" s="19">
        <v>0.36</v>
      </c>
      <c r="H14" s="19">
        <v>12.51</v>
      </c>
      <c r="I14" s="19">
        <v>58.013999999999996</v>
      </c>
      <c r="J14" s="17">
        <v>0.06</v>
      </c>
      <c r="K14" s="17">
        <v>0</v>
      </c>
      <c r="L14" s="17">
        <v>0</v>
      </c>
      <c r="M14" s="17">
        <v>0</v>
      </c>
      <c r="N14" s="17">
        <v>0.36</v>
      </c>
      <c r="O14" s="17">
        <v>9.66</v>
      </c>
      <c r="P14" s="17">
        <v>2.4900000000000002</v>
      </c>
      <c r="Q14" s="17">
        <v>0</v>
      </c>
      <c r="R14" s="17">
        <v>0</v>
      </c>
      <c r="S14" s="17">
        <v>0.3</v>
      </c>
      <c r="T14" s="17">
        <v>0.75</v>
      </c>
      <c r="U14" s="17">
        <v>183</v>
      </c>
      <c r="V14" s="17">
        <v>73.5</v>
      </c>
      <c r="W14" s="17">
        <v>10.5</v>
      </c>
      <c r="X14" s="17">
        <v>14.1</v>
      </c>
      <c r="Y14" s="17">
        <v>47.4</v>
      </c>
      <c r="Z14" s="17">
        <v>1.17</v>
      </c>
      <c r="AA14" s="17">
        <v>0</v>
      </c>
      <c r="AB14" s="17">
        <v>1.5</v>
      </c>
      <c r="AC14" s="17">
        <v>0.3</v>
      </c>
      <c r="AD14" s="17">
        <v>0.42</v>
      </c>
      <c r="AE14" s="17">
        <v>0.05</v>
      </c>
      <c r="AF14" s="17">
        <v>0.02</v>
      </c>
      <c r="AG14" s="17">
        <v>0.21</v>
      </c>
      <c r="AH14" s="17">
        <v>0.6</v>
      </c>
      <c r="AI14" s="17">
        <v>0</v>
      </c>
      <c r="AJ14" s="17">
        <v>0</v>
      </c>
      <c r="AK14" s="17">
        <v>0</v>
      </c>
      <c r="AL14" s="17">
        <v>0</v>
      </c>
      <c r="AM14" s="17">
        <v>128.1</v>
      </c>
      <c r="AN14" s="17">
        <v>66.900000000000006</v>
      </c>
      <c r="AO14" s="17">
        <v>27.9</v>
      </c>
      <c r="AP14" s="17">
        <v>59.4</v>
      </c>
      <c r="AQ14" s="17">
        <v>24</v>
      </c>
      <c r="AR14" s="17">
        <v>111.3</v>
      </c>
      <c r="AS14" s="17">
        <v>89.1</v>
      </c>
      <c r="AT14" s="17">
        <v>87.3</v>
      </c>
      <c r="AU14" s="17">
        <v>139.19999999999999</v>
      </c>
      <c r="AV14" s="17">
        <v>37.200000000000003</v>
      </c>
      <c r="AW14" s="17">
        <v>93</v>
      </c>
      <c r="AX14" s="17">
        <v>458.7</v>
      </c>
      <c r="AY14" s="17">
        <v>0</v>
      </c>
      <c r="AZ14" s="17">
        <v>157.80000000000001</v>
      </c>
      <c r="BA14" s="17">
        <v>87.3</v>
      </c>
      <c r="BB14" s="17">
        <v>54</v>
      </c>
      <c r="BC14" s="17">
        <v>39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0.04</v>
      </c>
      <c r="BL14" s="17">
        <v>0</v>
      </c>
      <c r="BM14" s="17">
        <v>0</v>
      </c>
      <c r="BN14" s="17">
        <v>0.01</v>
      </c>
      <c r="BO14" s="17">
        <v>0</v>
      </c>
      <c r="BP14" s="17">
        <v>0</v>
      </c>
      <c r="BQ14" s="17">
        <v>0</v>
      </c>
      <c r="BR14" s="17">
        <v>0</v>
      </c>
      <c r="BS14" s="17">
        <v>0.03</v>
      </c>
      <c r="BT14" s="17">
        <v>0</v>
      </c>
      <c r="BU14" s="17">
        <v>0</v>
      </c>
      <c r="BV14" s="17">
        <v>0.14000000000000001</v>
      </c>
      <c r="BW14" s="17">
        <v>0.02</v>
      </c>
      <c r="BX14" s="17">
        <v>0</v>
      </c>
      <c r="BY14" s="17">
        <v>0</v>
      </c>
      <c r="BZ14" s="17">
        <v>0</v>
      </c>
      <c r="CA14" s="17">
        <v>0</v>
      </c>
      <c r="CB14" s="17">
        <v>14.1</v>
      </c>
      <c r="CC14" s="19">
        <v>3.28</v>
      </c>
      <c r="CE14" s="17">
        <v>0.25</v>
      </c>
      <c r="CG14" s="17">
        <v>0</v>
      </c>
      <c r="CH14" s="17">
        <v>0</v>
      </c>
      <c r="CI14" s="17">
        <v>0</v>
      </c>
      <c r="CJ14" s="17">
        <v>0</v>
      </c>
      <c r="CK14" s="17">
        <v>0</v>
      </c>
      <c r="CL14" s="17">
        <v>0</v>
      </c>
      <c r="CM14" s="17">
        <v>0</v>
      </c>
      <c r="CN14" s="17">
        <v>0</v>
      </c>
      <c r="CO14" s="17">
        <v>0</v>
      </c>
      <c r="CP14" s="17">
        <v>0</v>
      </c>
      <c r="CQ14" s="17">
        <v>0</v>
      </c>
    </row>
    <row r="15" spans="1:95" s="14" customFormat="1" ht="15" x14ac:dyDescent="0.25">
      <c r="A15" s="14" t="str">
        <f>"-"</f>
        <v>-</v>
      </c>
      <c r="B15" s="15" t="s">
        <v>97</v>
      </c>
      <c r="C15" s="45">
        <v>200</v>
      </c>
      <c r="D15" s="16">
        <v>0.44</v>
      </c>
      <c r="E15" s="16">
        <v>0</v>
      </c>
      <c r="F15" s="16">
        <v>0.44</v>
      </c>
      <c r="G15" s="16">
        <v>0.44</v>
      </c>
      <c r="H15" s="16">
        <v>12.76</v>
      </c>
      <c r="I15" s="16">
        <v>53.547999999999995</v>
      </c>
      <c r="J15" s="14">
        <v>0.11</v>
      </c>
      <c r="K15" s="14">
        <v>0</v>
      </c>
      <c r="L15" s="14">
        <v>0</v>
      </c>
      <c r="M15" s="14">
        <v>0</v>
      </c>
      <c r="N15" s="14">
        <v>9.9</v>
      </c>
      <c r="O15" s="14">
        <v>0.88</v>
      </c>
      <c r="P15" s="14">
        <v>1.98</v>
      </c>
      <c r="Q15" s="14">
        <v>0</v>
      </c>
      <c r="R15" s="14">
        <v>0</v>
      </c>
      <c r="S15" s="14">
        <v>0.88</v>
      </c>
      <c r="T15" s="14">
        <v>0.55000000000000004</v>
      </c>
      <c r="U15" s="14">
        <v>28.6</v>
      </c>
      <c r="V15" s="14">
        <v>305.8</v>
      </c>
      <c r="W15" s="14">
        <v>17.600000000000001</v>
      </c>
      <c r="X15" s="14">
        <v>9.9</v>
      </c>
      <c r="Y15" s="14">
        <v>12.1</v>
      </c>
      <c r="Z15" s="14">
        <v>2.42</v>
      </c>
      <c r="AA15" s="14">
        <v>0</v>
      </c>
      <c r="AB15" s="14">
        <v>33</v>
      </c>
      <c r="AC15" s="14">
        <v>5.5</v>
      </c>
      <c r="AD15" s="14">
        <v>0.22</v>
      </c>
      <c r="AE15" s="14">
        <v>0.03</v>
      </c>
      <c r="AF15" s="14">
        <v>0.02</v>
      </c>
      <c r="AG15" s="14">
        <v>0.33</v>
      </c>
      <c r="AH15" s="14">
        <v>0.44</v>
      </c>
      <c r="AI15" s="14">
        <v>11</v>
      </c>
      <c r="AJ15" s="14">
        <v>0</v>
      </c>
      <c r="AK15" s="14">
        <v>0</v>
      </c>
      <c r="AL15" s="14">
        <v>0</v>
      </c>
      <c r="AM15" s="14">
        <v>20.9</v>
      </c>
      <c r="AN15" s="14">
        <v>19.8</v>
      </c>
      <c r="AO15" s="14">
        <v>3.3</v>
      </c>
      <c r="AP15" s="14">
        <v>12.1</v>
      </c>
      <c r="AQ15" s="14">
        <v>3.3</v>
      </c>
      <c r="AR15" s="14">
        <v>9.9</v>
      </c>
      <c r="AS15" s="14">
        <v>18.7</v>
      </c>
      <c r="AT15" s="14">
        <v>11</v>
      </c>
      <c r="AU15" s="14">
        <v>85.8</v>
      </c>
      <c r="AV15" s="14">
        <v>7.7</v>
      </c>
      <c r="AW15" s="14">
        <v>15.4</v>
      </c>
      <c r="AX15" s="14">
        <v>46.2</v>
      </c>
      <c r="AY15" s="14">
        <v>0</v>
      </c>
      <c r="AZ15" s="14">
        <v>14.3</v>
      </c>
      <c r="BA15" s="14">
        <v>17.600000000000001</v>
      </c>
      <c r="BB15" s="14">
        <v>6.6</v>
      </c>
      <c r="BC15" s="14">
        <v>5.5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94.93</v>
      </c>
      <c r="CC15" s="16">
        <v>24.6</v>
      </c>
      <c r="CE15" s="14">
        <v>5.5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</row>
    <row r="16" spans="1:95" s="20" customFormat="1" ht="14.25" x14ac:dyDescent="0.2">
      <c r="B16" s="21" t="s">
        <v>98</v>
      </c>
      <c r="C16" s="22"/>
      <c r="D16" s="22">
        <v>23.98</v>
      </c>
      <c r="E16" s="22">
        <v>13.72</v>
      </c>
      <c r="F16" s="22">
        <v>11.99</v>
      </c>
      <c r="G16" s="22">
        <v>4.67</v>
      </c>
      <c r="H16" s="22">
        <v>85.11</v>
      </c>
      <c r="I16" s="22">
        <v>534.16999999999996</v>
      </c>
      <c r="J16" s="20">
        <v>5.59</v>
      </c>
      <c r="K16" s="20">
        <v>2.2799999999999998</v>
      </c>
      <c r="L16" s="20">
        <v>0</v>
      </c>
      <c r="M16" s="20">
        <v>0</v>
      </c>
      <c r="N16" s="20">
        <v>24.07</v>
      </c>
      <c r="O16" s="20">
        <v>53.32</v>
      </c>
      <c r="P16" s="20">
        <v>7.73</v>
      </c>
      <c r="Q16" s="20">
        <v>0</v>
      </c>
      <c r="R16" s="20">
        <v>0</v>
      </c>
      <c r="S16" s="20">
        <v>1.6</v>
      </c>
      <c r="T16" s="20">
        <v>5.27</v>
      </c>
      <c r="U16" s="20">
        <v>651.59</v>
      </c>
      <c r="V16" s="20">
        <v>876.52</v>
      </c>
      <c r="W16" s="20">
        <v>126.52</v>
      </c>
      <c r="X16" s="20">
        <v>63.25</v>
      </c>
      <c r="Y16" s="20">
        <v>374.47</v>
      </c>
      <c r="Z16" s="20">
        <v>9.85</v>
      </c>
      <c r="AA16" s="20">
        <v>5694.57</v>
      </c>
      <c r="AB16" s="20">
        <v>646.01</v>
      </c>
      <c r="AC16" s="20">
        <v>5836.83</v>
      </c>
      <c r="AD16" s="20">
        <v>3.49</v>
      </c>
      <c r="AE16" s="20">
        <v>0.33</v>
      </c>
      <c r="AF16" s="20">
        <v>1.35</v>
      </c>
      <c r="AG16" s="20">
        <v>6.06</v>
      </c>
      <c r="AH16" s="20">
        <v>11.95</v>
      </c>
      <c r="AI16" s="20">
        <v>22.82</v>
      </c>
      <c r="AJ16" s="20">
        <v>0</v>
      </c>
      <c r="AK16" s="20">
        <v>77.099999999999994</v>
      </c>
      <c r="AL16" s="20">
        <v>76.13</v>
      </c>
      <c r="AM16" s="20">
        <v>841.31</v>
      </c>
      <c r="AN16" s="20">
        <v>423.54</v>
      </c>
      <c r="AO16" s="20">
        <v>178.68</v>
      </c>
      <c r="AP16" s="20">
        <v>371.8</v>
      </c>
      <c r="AQ16" s="20">
        <v>127.83</v>
      </c>
      <c r="AR16" s="20">
        <v>559.45000000000005</v>
      </c>
      <c r="AS16" s="20">
        <v>352.88</v>
      </c>
      <c r="AT16" s="20">
        <v>434.66</v>
      </c>
      <c r="AU16" s="20">
        <v>694.15</v>
      </c>
      <c r="AV16" s="20">
        <v>188.6</v>
      </c>
      <c r="AW16" s="20">
        <v>365.23</v>
      </c>
      <c r="AX16" s="20">
        <v>2676.13</v>
      </c>
      <c r="AY16" s="20">
        <v>0</v>
      </c>
      <c r="AZ16" s="20">
        <v>836.82</v>
      </c>
      <c r="BA16" s="20">
        <v>455.65</v>
      </c>
      <c r="BB16" s="20">
        <v>356.09</v>
      </c>
      <c r="BC16" s="20">
        <v>204.52</v>
      </c>
      <c r="BD16" s="20">
        <v>0.12</v>
      </c>
      <c r="BE16" s="20">
        <v>0.05</v>
      </c>
      <c r="BF16" s="20">
        <v>0.03</v>
      </c>
      <c r="BG16" s="20">
        <v>7.0000000000000007E-2</v>
      </c>
      <c r="BH16" s="20">
        <v>0.08</v>
      </c>
      <c r="BI16" s="20">
        <v>0.35</v>
      </c>
      <c r="BJ16" s="20">
        <v>0</v>
      </c>
      <c r="BK16" s="20">
        <v>1.29</v>
      </c>
      <c r="BL16" s="20">
        <v>0</v>
      </c>
      <c r="BM16" s="20">
        <v>0.43</v>
      </c>
      <c r="BN16" s="20">
        <v>0.02</v>
      </c>
      <c r="BO16" s="20">
        <v>0.02</v>
      </c>
      <c r="BP16" s="20">
        <v>0</v>
      </c>
      <c r="BQ16" s="20">
        <v>7.0000000000000007E-2</v>
      </c>
      <c r="BR16" s="20">
        <v>0.11</v>
      </c>
      <c r="BS16" s="20">
        <v>1.57</v>
      </c>
      <c r="BT16" s="20">
        <v>0</v>
      </c>
      <c r="BU16" s="20">
        <v>0</v>
      </c>
      <c r="BV16" s="20">
        <v>2.25</v>
      </c>
      <c r="BW16" s="20">
        <v>0.04</v>
      </c>
      <c r="BX16" s="20">
        <v>0</v>
      </c>
      <c r="BY16" s="20">
        <v>0</v>
      </c>
      <c r="BZ16" s="20">
        <v>0</v>
      </c>
      <c r="CA16" s="20">
        <v>0</v>
      </c>
      <c r="CB16" s="20">
        <v>488.52</v>
      </c>
      <c r="CC16" s="22">
        <f>SUM($CC$8:$CC$15)</f>
        <v>90</v>
      </c>
      <c r="CD16" s="20">
        <f>$I$16/$I$17*100</f>
        <v>100</v>
      </c>
      <c r="CE16" s="20">
        <v>5802.24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  <c r="CM16" s="20">
        <v>0</v>
      </c>
      <c r="CN16" s="20">
        <v>0</v>
      </c>
      <c r="CO16" s="20">
        <v>0</v>
      </c>
      <c r="CP16" s="20">
        <v>4.3899999999999997</v>
      </c>
      <c r="CQ16" s="20">
        <v>0.83</v>
      </c>
    </row>
    <row r="17" spans="1:95" s="20" customFormat="1" ht="14.25" x14ac:dyDescent="0.2">
      <c r="B17" s="21" t="s">
        <v>99</v>
      </c>
      <c r="C17" s="22"/>
      <c r="D17" s="22">
        <v>23.98</v>
      </c>
      <c r="E17" s="22">
        <v>13.72</v>
      </c>
      <c r="F17" s="22">
        <v>11.99</v>
      </c>
      <c r="G17" s="22">
        <v>4.67</v>
      </c>
      <c r="H17" s="22">
        <v>85.11</v>
      </c>
      <c r="I17" s="22">
        <v>534.16999999999996</v>
      </c>
      <c r="J17" s="20">
        <v>5.59</v>
      </c>
      <c r="K17" s="20">
        <v>2.2799999999999998</v>
      </c>
      <c r="L17" s="20">
        <v>0</v>
      </c>
      <c r="M17" s="20">
        <v>0</v>
      </c>
      <c r="N17" s="20">
        <v>24.07</v>
      </c>
      <c r="O17" s="20">
        <v>53.32</v>
      </c>
      <c r="P17" s="20">
        <v>7.73</v>
      </c>
      <c r="Q17" s="20">
        <v>0</v>
      </c>
      <c r="R17" s="20">
        <v>0</v>
      </c>
      <c r="S17" s="20">
        <v>1.6</v>
      </c>
      <c r="T17" s="20">
        <v>5.27</v>
      </c>
      <c r="U17" s="20">
        <v>651.59</v>
      </c>
      <c r="V17" s="20">
        <v>876.52</v>
      </c>
      <c r="W17" s="20">
        <v>126.52</v>
      </c>
      <c r="X17" s="20">
        <v>63.25</v>
      </c>
      <c r="Y17" s="20">
        <v>374.47</v>
      </c>
      <c r="Z17" s="20">
        <v>9.85</v>
      </c>
      <c r="AA17" s="20">
        <v>5694.57</v>
      </c>
      <c r="AB17" s="20">
        <v>646.01</v>
      </c>
      <c r="AC17" s="20">
        <v>5836.83</v>
      </c>
      <c r="AD17" s="20">
        <v>3.49</v>
      </c>
      <c r="AE17" s="20">
        <v>0.33</v>
      </c>
      <c r="AF17" s="20">
        <v>1.35</v>
      </c>
      <c r="AG17" s="20">
        <v>6.06</v>
      </c>
      <c r="AH17" s="20">
        <v>11.95</v>
      </c>
      <c r="AI17" s="20">
        <v>22.82</v>
      </c>
      <c r="AJ17" s="20">
        <v>0</v>
      </c>
      <c r="AK17" s="20">
        <v>77.099999999999994</v>
      </c>
      <c r="AL17" s="20">
        <v>76.13</v>
      </c>
      <c r="AM17" s="20">
        <v>841.31</v>
      </c>
      <c r="AN17" s="20">
        <v>423.54</v>
      </c>
      <c r="AO17" s="20">
        <v>178.68</v>
      </c>
      <c r="AP17" s="20">
        <v>371.8</v>
      </c>
      <c r="AQ17" s="20">
        <v>127.83</v>
      </c>
      <c r="AR17" s="20">
        <v>559.45000000000005</v>
      </c>
      <c r="AS17" s="20">
        <v>352.88</v>
      </c>
      <c r="AT17" s="20">
        <v>434.66</v>
      </c>
      <c r="AU17" s="20">
        <v>694.15</v>
      </c>
      <c r="AV17" s="20">
        <v>188.6</v>
      </c>
      <c r="AW17" s="20">
        <v>365.23</v>
      </c>
      <c r="AX17" s="20">
        <v>2676.13</v>
      </c>
      <c r="AY17" s="20">
        <v>0</v>
      </c>
      <c r="AZ17" s="20">
        <v>836.82</v>
      </c>
      <c r="BA17" s="20">
        <v>455.65</v>
      </c>
      <c r="BB17" s="20">
        <v>356.09</v>
      </c>
      <c r="BC17" s="20">
        <v>204.52</v>
      </c>
      <c r="BD17" s="20">
        <v>0.12</v>
      </c>
      <c r="BE17" s="20">
        <v>0.05</v>
      </c>
      <c r="BF17" s="20">
        <v>0.03</v>
      </c>
      <c r="BG17" s="20">
        <v>7.0000000000000007E-2</v>
      </c>
      <c r="BH17" s="20">
        <v>0.08</v>
      </c>
      <c r="BI17" s="20">
        <v>0.35</v>
      </c>
      <c r="BJ17" s="20">
        <v>0</v>
      </c>
      <c r="BK17" s="20">
        <v>1.29</v>
      </c>
      <c r="BL17" s="20">
        <v>0</v>
      </c>
      <c r="BM17" s="20">
        <v>0.43</v>
      </c>
      <c r="BN17" s="20">
        <v>0.02</v>
      </c>
      <c r="BO17" s="20">
        <v>0.02</v>
      </c>
      <c r="BP17" s="20">
        <v>0</v>
      </c>
      <c r="BQ17" s="20">
        <v>7.0000000000000007E-2</v>
      </c>
      <c r="BR17" s="20">
        <v>0.11</v>
      </c>
      <c r="BS17" s="20">
        <v>1.57</v>
      </c>
      <c r="BT17" s="20">
        <v>0</v>
      </c>
      <c r="BU17" s="20">
        <v>0</v>
      </c>
      <c r="BV17" s="20">
        <v>2.25</v>
      </c>
      <c r="BW17" s="20">
        <v>0.04</v>
      </c>
      <c r="BX17" s="20">
        <v>0</v>
      </c>
      <c r="BY17" s="20">
        <v>0</v>
      </c>
      <c r="BZ17" s="20">
        <v>0</v>
      </c>
      <c r="CA17" s="20">
        <v>0</v>
      </c>
      <c r="CB17" s="20">
        <v>488.52</v>
      </c>
      <c r="CC17" s="22">
        <f>CC16</f>
        <v>90</v>
      </c>
      <c r="CE17" s="20">
        <v>5802.24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  <c r="CM17" s="20">
        <v>0</v>
      </c>
      <c r="CN17" s="20">
        <v>0</v>
      </c>
      <c r="CO17" s="20">
        <v>0</v>
      </c>
      <c r="CP17" s="20">
        <v>4.3899999999999997</v>
      </c>
      <c r="CQ17" s="20">
        <v>0.83</v>
      </c>
    </row>
    <row r="18" spans="1:95" x14ac:dyDescent="0.25">
      <c r="B18" s="24" t="s">
        <v>100</v>
      </c>
    </row>
    <row r="19" spans="1:95" x14ac:dyDescent="0.25">
      <c r="B19" s="24" t="s">
        <v>90</v>
      </c>
    </row>
    <row r="20" spans="1:95" s="28" customFormat="1" ht="31.5" x14ac:dyDescent="0.25">
      <c r="A20" s="28" t="str">
        <f>"11/4"</f>
        <v>11/4</v>
      </c>
      <c r="B20" s="29" t="s">
        <v>101</v>
      </c>
      <c r="C20" s="28" t="str">
        <f>"200"</f>
        <v>200</v>
      </c>
      <c r="D20" s="28">
        <v>6.54</v>
      </c>
      <c r="E20" s="28">
        <v>2.36</v>
      </c>
      <c r="F20" s="28">
        <v>6.6</v>
      </c>
      <c r="G20" s="28">
        <v>1.32</v>
      </c>
      <c r="H20" s="28">
        <v>32.56</v>
      </c>
      <c r="I20" s="28">
        <v>214.26166599999999</v>
      </c>
      <c r="J20" s="28">
        <v>4.08</v>
      </c>
      <c r="K20" s="28">
        <v>0.11</v>
      </c>
      <c r="L20" s="28">
        <v>0</v>
      </c>
      <c r="M20" s="28">
        <v>0</v>
      </c>
      <c r="N20" s="28">
        <v>7.73</v>
      </c>
      <c r="O20" s="28">
        <v>23.51</v>
      </c>
      <c r="P20" s="28">
        <v>1.31</v>
      </c>
      <c r="Q20" s="28">
        <v>0</v>
      </c>
      <c r="R20" s="28">
        <v>0</v>
      </c>
      <c r="S20" s="28">
        <v>0.08</v>
      </c>
      <c r="T20" s="28">
        <v>1.57</v>
      </c>
      <c r="U20" s="28">
        <v>238.34</v>
      </c>
      <c r="V20" s="28">
        <v>178.52</v>
      </c>
      <c r="W20" s="28">
        <v>96.76</v>
      </c>
      <c r="X20" s="28">
        <v>38.72</v>
      </c>
      <c r="Y20" s="28">
        <v>145.36000000000001</v>
      </c>
      <c r="Z20" s="28">
        <v>1.04</v>
      </c>
      <c r="AA20" s="28">
        <v>21.6</v>
      </c>
      <c r="AB20" s="28">
        <v>24.8</v>
      </c>
      <c r="AC20" s="28">
        <v>41.3</v>
      </c>
      <c r="AD20" s="28">
        <v>0.17</v>
      </c>
      <c r="AE20" s="28">
        <v>0.14000000000000001</v>
      </c>
      <c r="AF20" s="28">
        <v>0.11</v>
      </c>
      <c r="AG20" s="28">
        <v>0.57999999999999996</v>
      </c>
      <c r="AH20" s="28">
        <v>2.4900000000000002</v>
      </c>
      <c r="AI20" s="28">
        <v>0.42</v>
      </c>
      <c r="AJ20" s="28">
        <v>0</v>
      </c>
      <c r="AK20" s="28">
        <v>124.55</v>
      </c>
      <c r="AL20" s="28">
        <v>123</v>
      </c>
      <c r="AM20" s="28">
        <v>787.91</v>
      </c>
      <c r="AN20" s="28">
        <v>277.35000000000002</v>
      </c>
      <c r="AO20" s="28">
        <v>167.74</v>
      </c>
      <c r="AP20" s="28">
        <v>250.37</v>
      </c>
      <c r="AQ20" s="28">
        <v>102.04</v>
      </c>
      <c r="AR20" s="28">
        <v>329.85</v>
      </c>
      <c r="AS20" s="28">
        <v>405.89</v>
      </c>
      <c r="AT20" s="28">
        <v>161.02000000000001</v>
      </c>
      <c r="AU20" s="28">
        <v>247.08</v>
      </c>
      <c r="AV20" s="28">
        <v>99.41</v>
      </c>
      <c r="AW20" s="28">
        <v>113.93</v>
      </c>
      <c r="AX20" s="28">
        <v>841.39</v>
      </c>
      <c r="AY20" s="28">
        <v>0</v>
      </c>
      <c r="AZ20" s="28">
        <v>306.82</v>
      </c>
      <c r="BA20" s="28">
        <v>265.74</v>
      </c>
      <c r="BB20" s="28">
        <v>294.5</v>
      </c>
      <c r="BC20" s="28">
        <v>87.7</v>
      </c>
      <c r="BD20" s="28">
        <v>0.12</v>
      </c>
      <c r="BE20" s="28">
        <v>0.05</v>
      </c>
      <c r="BF20" s="28">
        <v>0.03</v>
      </c>
      <c r="BG20" s="28">
        <v>7.0000000000000007E-2</v>
      </c>
      <c r="BH20" s="28">
        <v>0.08</v>
      </c>
      <c r="BI20" s="28">
        <v>0.35</v>
      </c>
      <c r="BJ20" s="28">
        <v>0</v>
      </c>
      <c r="BK20" s="28">
        <v>1.06</v>
      </c>
      <c r="BL20" s="28">
        <v>0</v>
      </c>
      <c r="BM20" s="28">
        <v>0.32</v>
      </c>
      <c r="BN20" s="28">
        <v>0.01</v>
      </c>
      <c r="BO20" s="28">
        <v>0</v>
      </c>
      <c r="BP20" s="28">
        <v>0</v>
      </c>
      <c r="BQ20" s="28">
        <v>7.0000000000000007E-2</v>
      </c>
      <c r="BR20" s="28">
        <v>0.11</v>
      </c>
      <c r="BS20" s="28">
        <v>0.98</v>
      </c>
      <c r="BT20" s="28">
        <v>0</v>
      </c>
      <c r="BU20" s="28">
        <v>0</v>
      </c>
      <c r="BV20" s="28">
        <v>0.78</v>
      </c>
      <c r="BW20" s="28">
        <v>0.01</v>
      </c>
      <c r="BX20" s="28">
        <v>0</v>
      </c>
      <c r="BY20" s="28">
        <v>0</v>
      </c>
      <c r="BZ20" s="28">
        <v>0</v>
      </c>
      <c r="CA20" s="28">
        <v>0</v>
      </c>
      <c r="CB20" s="28">
        <v>165.58</v>
      </c>
      <c r="CC20" s="30">
        <v>18.32</v>
      </c>
      <c r="CE20" s="28">
        <v>25.73</v>
      </c>
      <c r="CG20" s="28">
        <v>0</v>
      </c>
      <c r="CH20" s="28">
        <v>0</v>
      </c>
      <c r="CI20" s="28">
        <v>0</v>
      </c>
      <c r="CJ20" s="28">
        <v>0</v>
      </c>
      <c r="CK20" s="28">
        <v>0</v>
      </c>
      <c r="CL20" s="28">
        <v>0</v>
      </c>
      <c r="CM20" s="28">
        <v>0</v>
      </c>
      <c r="CN20" s="28">
        <v>0</v>
      </c>
      <c r="CO20" s="28">
        <v>0</v>
      </c>
      <c r="CP20" s="28">
        <v>4</v>
      </c>
      <c r="CQ20" s="28">
        <v>0.5</v>
      </c>
    </row>
    <row r="21" spans="1:95" s="28" customFormat="1" ht="31.5" x14ac:dyDescent="0.25">
      <c r="A21" s="28" t="str">
        <f>"13/5"</f>
        <v>13/5</v>
      </c>
      <c r="B21" s="29" t="s">
        <v>102</v>
      </c>
      <c r="C21" s="28" t="str">
        <f>"80"</f>
        <v>80</v>
      </c>
      <c r="D21" s="28">
        <v>10.63</v>
      </c>
      <c r="E21" s="28">
        <v>10.66</v>
      </c>
      <c r="F21" s="28">
        <v>9.1199999999999992</v>
      </c>
      <c r="G21" s="28">
        <v>1.65</v>
      </c>
      <c r="H21" s="28">
        <v>9.59</v>
      </c>
      <c r="I21" s="28">
        <v>163.1259312</v>
      </c>
      <c r="J21" s="28">
        <v>5.4</v>
      </c>
      <c r="K21" s="28">
        <v>1.1299999999999999</v>
      </c>
      <c r="L21" s="28">
        <v>0</v>
      </c>
      <c r="M21" s="28">
        <v>0</v>
      </c>
      <c r="N21" s="28">
        <v>6.55</v>
      </c>
      <c r="O21" s="28">
        <v>2.5299999999999998</v>
      </c>
      <c r="P21" s="28">
        <v>0.51</v>
      </c>
      <c r="Q21" s="28">
        <v>0</v>
      </c>
      <c r="R21" s="28">
        <v>0</v>
      </c>
      <c r="S21" s="28">
        <v>0.75</v>
      </c>
      <c r="T21" s="28">
        <v>1.0900000000000001</v>
      </c>
      <c r="U21" s="28">
        <v>111.36</v>
      </c>
      <c r="V21" s="28">
        <v>102.33</v>
      </c>
      <c r="W21" s="28">
        <v>93.85</v>
      </c>
      <c r="X21" s="28">
        <v>18.690000000000001</v>
      </c>
      <c r="Y21" s="28">
        <v>128.87</v>
      </c>
      <c r="Z21" s="28">
        <v>0.44</v>
      </c>
      <c r="AA21" s="28">
        <v>33.380000000000003</v>
      </c>
      <c r="AB21" s="28">
        <v>1527.23</v>
      </c>
      <c r="AC21" s="28">
        <v>429.02</v>
      </c>
      <c r="AD21" s="28">
        <v>1.02</v>
      </c>
      <c r="AE21" s="28">
        <v>0.03</v>
      </c>
      <c r="AF21" s="28">
        <v>0.15</v>
      </c>
      <c r="AG21" s="28">
        <v>0.35</v>
      </c>
      <c r="AH21" s="28">
        <v>2.67</v>
      </c>
      <c r="AI21" s="28">
        <v>0.26</v>
      </c>
      <c r="AJ21" s="28">
        <v>0</v>
      </c>
      <c r="AK21" s="28">
        <v>6.48</v>
      </c>
      <c r="AL21" s="28">
        <v>6.38</v>
      </c>
      <c r="AM21" s="28">
        <v>83.66</v>
      </c>
      <c r="AN21" s="28">
        <v>53.4</v>
      </c>
      <c r="AO21" s="28">
        <v>23.09</v>
      </c>
      <c r="AP21" s="28">
        <v>42.4</v>
      </c>
      <c r="AQ21" s="28">
        <v>15.06</v>
      </c>
      <c r="AR21" s="28">
        <v>52.25</v>
      </c>
      <c r="AS21" s="28">
        <v>43.63</v>
      </c>
      <c r="AT21" s="28">
        <v>51.9</v>
      </c>
      <c r="AU21" s="28">
        <v>76.28</v>
      </c>
      <c r="AV21" s="28">
        <v>22.68</v>
      </c>
      <c r="AW21" s="28">
        <v>32.06</v>
      </c>
      <c r="AX21" s="28">
        <v>218.82</v>
      </c>
      <c r="AY21" s="28">
        <v>0.42</v>
      </c>
      <c r="AZ21" s="28">
        <v>57.91</v>
      </c>
      <c r="BA21" s="28">
        <v>55.47</v>
      </c>
      <c r="BB21" s="28">
        <v>35.78</v>
      </c>
      <c r="BC21" s="28">
        <v>20.84</v>
      </c>
      <c r="BD21" s="28">
        <v>0.09</v>
      </c>
      <c r="BE21" s="28">
        <v>0.04</v>
      </c>
      <c r="BF21" s="28">
        <v>0.02</v>
      </c>
      <c r="BG21" s="28">
        <v>0.05</v>
      </c>
      <c r="BH21" s="28">
        <v>0.06</v>
      </c>
      <c r="BI21" s="28">
        <v>0.28000000000000003</v>
      </c>
      <c r="BJ21" s="28">
        <v>0</v>
      </c>
      <c r="BK21" s="28">
        <v>0.87</v>
      </c>
      <c r="BL21" s="28">
        <v>0</v>
      </c>
      <c r="BM21" s="28">
        <v>0.3</v>
      </c>
      <c r="BN21" s="28">
        <v>0</v>
      </c>
      <c r="BO21" s="28">
        <v>0.01</v>
      </c>
      <c r="BP21" s="28">
        <v>0</v>
      </c>
      <c r="BQ21" s="28">
        <v>0.05</v>
      </c>
      <c r="BR21" s="28">
        <v>0.08</v>
      </c>
      <c r="BS21" s="28">
        <v>0.97</v>
      </c>
      <c r="BT21" s="28">
        <v>0</v>
      </c>
      <c r="BU21" s="28">
        <v>0</v>
      </c>
      <c r="BV21" s="28">
        <v>0.98</v>
      </c>
      <c r="BW21" s="28">
        <v>0</v>
      </c>
      <c r="BX21" s="28">
        <v>0</v>
      </c>
      <c r="BY21" s="28">
        <v>0</v>
      </c>
      <c r="BZ21" s="28">
        <v>0</v>
      </c>
      <c r="CA21" s="28">
        <v>0</v>
      </c>
      <c r="CB21" s="28">
        <v>70.38</v>
      </c>
      <c r="CC21" s="30">
        <v>28.37</v>
      </c>
      <c r="CE21" s="28">
        <v>287.92</v>
      </c>
      <c r="CG21" s="28">
        <v>0</v>
      </c>
      <c r="CH21" s="28">
        <v>0</v>
      </c>
      <c r="CI21" s="28">
        <v>0</v>
      </c>
      <c r="CJ21" s="28">
        <v>0</v>
      </c>
      <c r="CK21" s="28">
        <v>0</v>
      </c>
      <c r="CL21" s="28">
        <v>0</v>
      </c>
      <c r="CM21" s="28">
        <v>0</v>
      </c>
      <c r="CN21" s="28">
        <v>0</v>
      </c>
      <c r="CO21" s="28">
        <v>0</v>
      </c>
      <c r="CP21" s="28">
        <v>4</v>
      </c>
      <c r="CQ21" s="28">
        <v>0.2</v>
      </c>
    </row>
    <row r="22" spans="1:95" s="28" customFormat="1" x14ac:dyDescent="0.25">
      <c r="A22" s="28" t="str">
        <f>"-"</f>
        <v>-</v>
      </c>
      <c r="B22" s="29" t="s">
        <v>103</v>
      </c>
      <c r="C22" s="28" t="str">
        <f>"10"</f>
        <v>10</v>
      </c>
      <c r="D22" s="28">
        <v>0.72</v>
      </c>
      <c r="E22" s="28">
        <v>0.72</v>
      </c>
      <c r="F22" s="28">
        <v>0.85</v>
      </c>
      <c r="G22" s="28">
        <v>0</v>
      </c>
      <c r="H22" s="28">
        <v>5.55</v>
      </c>
      <c r="I22" s="28">
        <v>31.74</v>
      </c>
      <c r="J22" s="28">
        <v>0.52</v>
      </c>
      <c r="K22" s="28">
        <v>0</v>
      </c>
      <c r="L22" s="28">
        <v>0.52</v>
      </c>
      <c r="M22" s="28">
        <v>0</v>
      </c>
      <c r="N22" s="28">
        <v>5.55</v>
      </c>
      <c r="O22" s="28">
        <v>0</v>
      </c>
      <c r="P22" s="28">
        <v>0</v>
      </c>
      <c r="Q22" s="28">
        <v>0</v>
      </c>
      <c r="R22" s="28">
        <v>0</v>
      </c>
      <c r="S22" s="28">
        <v>0.04</v>
      </c>
      <c r="T22" s="28">
        <v>0.18</v>
      </c>
      <c r="U22" s="28">
        <v>13</v>
      </c>
      <c r="V22" s="28">
        <v>36.5</v>
      </c>
      <c r="W22" s="28">
        <v>30.7</v>
      </c>
      <c r="X22" s="28">
        <v>3.4</v>
      </c>
      <c r="Y22" s="28">
        <v>21.9</v>
      </c>
      <c r="Z22" s="28">
        <v>0.02</v>
      </c>
      <c r="AA22" s="28">
        <v>4.2</v>
      </c>
      <c r="AB22" s="28">
        <v>3</v>
      </c>
      <c r="AC22" s="28">
        <v>4.7</v>
      </c>
      <c r="AD22" s="28">
        <v>0.02</v>
      </c>
      <c r="AE22" s="28">
        <v>0.01</v>
      </c>
      <c r="AF22" s="28">
        <v>0.04</v>
      </c>
      <c r="AG22" s="28">
        <v>0.02</v>
      </c>
      <c r="AH22" s="28">
        <v>0.18</v>
      </c>
      <c r="AI22" s="28">
        <v>0.1</v>
      </c>
      <c r="AJ22" s="28">
        <v>0</v>
      </c>
      <c r="AK22" s="28">
        <v>45.3</v>
      </c>
      <c r="AL22" s="28">
        <v>41.8</v>
      </c>
      <c r="AM22" s="28">
        <v>53.8</v>
      </c>
      <c r="AN22" s="28">
        <v>54</v>
      </c>
      <c r="AO22" s="28">
        <v>16.5</v>
      </c>
      <c r="AP22" s="28">
        <v>30.4</v>
      </c>
      <c r="AQ22" s="28">
        <v>9.5</v>
      </c>
      <c r="AR22" s="28">
        <v>32</v>
      </c>
      <c r="AS22" s="28">
        <v>23.6</v>
      </c>
      <c r="AT22" s="28">
        <v>24</v>
      </c>
      <c r="AU22" s="28">
        <v>53</v>
      </c>
      <c r="AV22" s="28">
        <v>17</v>
      </c>
      <c r="AW22" s="28">
        <v>14</v>
      </c>
      <c r="AX22" s="28">
        <v>159.1</v>
      </c>
      <c r="AY22" s="28">
        <v>0</v>
      </c>
      <c r="AZ22" s="28">
        <v>78</v>
      </c>
      <c r="BA22" s="28">
        <v>41.8</v>
      </c>
      <c r="BB22" s="28">
        <v>33.799999999999997</v>
      </c>
      <c r="BC22" s="28">
        <v>6.9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0.25</v>
      </c>
      <c r="BT22" s="28">
        <v>0</v>
      </c>
      <c r="BU22" s="28">
        <v>0</v>
      </c>
      <c r="BV22" s="28">
        <v>0.02</v>
      </c>
      <c r="BW22" s="28">
        <v>0.01</v>
      </c>
      <c r="BX22" s="28">
        <v>0.01</v>
      </c>
      <c r="BY22" s="28">
        <v>0</v>
      </c>
      <c r="BZ22" s="28">
        <v>0</v>
      </c>
      <c r="CA22" s="28">
        <v>0</v>
      </c>
      <c r="CB22" s="28">
        <v>2.66</v>
      </c>
      <c r="CC22" s="30">
        <v>3.21</v>
      </c>
      <c r="CE22" s="28">
        <v>4.7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</row>
    <row r="23" spans="1:95" s="28" customFormat="1" x14ac:dyDescent="0.25">
      <c r="A23" s="28" t="str">
        <f>"-"</f>
        <v>-</v>
      </c>
      <c r="B23" s="29" t="s">
        <v>95</v>
      </c>
      <c r="C23" s="28" t="str">
        <f>"40"</f>
        <v>40</v>
      </c>
      <c r="D23" s="28">
        <v>2.64</v>
      </c>
      <c r="E23" s="28">
        <v>0</v>
      </c>
      <c r="F23" s="28">
        <v>0.26</v>
      </c>
      <c r="G23" s="28">
        <v>0.26</v>
      </c>
      <c r="H23" s="28">
        <v>18.760000000000002</v>
      </c>
      <c r="I23" s="28">
        <v>89.560399999999987</v>
      </c>
      <c r="J23" s="28">
        <v>0</v>
      </c>
      <c r="K23" s="28">
        <v>0</v>
      </c>
      <c r="L23" s="28">
        <v>0</v>
      </c>
      <c r="M23" s="28">
        <v>0</v>
      </c>
      <c r="N23" s="28">
        <v>0.44</v>
      </c>
      <c r="O23" s="28">
        <v>18.239999999999998</v>
      </c>
      <c r="P23" s="28">
        <v>0.08</v>
      </c>
      <c r="Q23" s="28">
        <v>0</v>
      </c>
      <c r="R23" s="28">
        <v>0</v>
      </c>
      <c r="S23" s="28">
        <v>0</v>
      </c>
      <c r="T23" s="28">
        <v>0.72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203.58</v>
      </c>
      <c r="AN23" s="28">
        <v>67.510000000000005</v>
      </c>
      <c r="AO23" s="28">
        <v>40.020000000000003</v>
      </c>
      <c r="AP23" s="28">
        <v>80.040000000000006</v>
      </c>
      <c r="AQ23" s="28">
        <v>30.28</v>
      </c>
      <c r="AR23" s="28">
        <v>144.77000000000001</v>
      </c>
      <c r="AS23" s="28">
        <v>89.78</v>
      </c>
      <c r="AT23" s="28">
        <v>125.28</v>
      </c>
      <c r="AU23" s="28">
        <v>103.36</v>
      </c>
      <c r="AV23" s="28">
        <v>54.29</v>
      </c>
      <c r="AW23" s="28">
        <v>96.05</v>
      </c>
      <c r="AX23" s="28">
        <v>803.18</v>
      </c>
      <c r="AY23" s="28">
        <v>0</v>
      </c>
      <c r="AZ23" s="28">
        <v>261.7</v>
      </c>
      <c r="BA23" s="28">
        <v>113.8</v>
      </c>
      <c r="BB23" s="28">
        <v>75.52</v>
      </c>
      <c r="BC23" s="28">
        <v>59.86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0.03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0.03</v>
      </c>
      <c r="BT23" s="28">
        <v>0</v>
      </c>
      <c r="BU23" s="28">
        <v>0</v>
      </c>
      <c r="BV23" s="28">
        <v>0.11</v>
      </c>
      <c r="BW23" s="28">
        <v>0.01</v>
      </c>
      <c r="BX23" s="28">
        <v>0</v>
      </c>
      <c r="BY23" s="28">
        <v>0</v>
      </c>
      <c r="BZ23" s="28">
        <v>0</v>
      </c>
      <c r="CA23" s="28">
        <v>0</v>
      </c>
      <c r="CB23" s="28">
        <v>15.64</v>
      </c>
      <c r="CC23" s="30">
        <v>4.38</v>
      </c>
      <c r="CE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</row>
    <row r="24" spans="1:95" s="28" customFormat="1" x14ac:dyDescent="0.25">
      <c r="A24" s="28" t="str">
        <f>"-"</f>
        <v>-</v>
      </c>
      <c r="B24" s="29" t="s">
        <v>96</v>
      </c>
      <c r="C24" s="28" t="str">
        <f>"30"</f>
        <v>30</v>
      </c>
      <c r="D24" s="28">
        <v>1.98</v>
      </c>
      <c r="E24" s="28">
        <v>0</v>
      </c>
      <c r="F24" s="28">
        <v>0.36</v>
      </c>
      <c r="G24" s="28">
        <v>0.36</v>
      </c>
      <c r="H24" s="28">
        <v>12.51</v>
      </c>
      <c r="I24" s="28">
        <v>58.013999999999996</v>
      </c>
      <c r="J24" s="28">
        <v>0.06</v>
      </c>
      <c r="K24" s="28">
        <v>0</v>
      </c>
      <c r="L24" s="28">
        <v>0</v>
      </c>
      <c r="M24" s="28">
        <v>0</v>
      </c>
      <c r="N24" s="28">
        <v>0.36</v>
      </c>
      <c r="O24" s="28">
        <v>9.66</v>
      </c>
      <c r="P24" s="28">
        <v>2.4900000000000002</v>
      </c>
      <c r="Q24" s="28">
        <v>0</v>
      </c>
      <c r="R24" s="28">
        <v>0</v>
      </c>
      <c r="S24" s="28">
        <v>0.3</v>
      </c>
      <c r="T24" s="28">
        <v>0.75</v>
      </c>
      <c r="U24" s="28">
        <v>183</v>
      </c>
      <c r="V24" s="28">
        <v>73.5</v>
      </c>
      <c r="W24" s="28">
        <v>10.5</v>
      </c>
      <c r="X24" s="28">
        <v>14.1</v>
      </c>
      <c r="Y24" s="28">
        <v>47.4</v>
      </c>
      <c r="Z24" s="28">
        <v>1.17</v>
      </c>
      <c r="AA24" s="28">
        <v>0</v>
      </c>
      <c r="AB24" s="28">
        <v>1.5</v>
      </c>
      <c r="AC24" s="28">
        <v>0.3</v>
      </c>
      <c r="AD24" s="28">
        <v>0.42</v>
      </c>
      <c r="AE24" s="28">
        <v>0.05</v>
      </c>
      <c r="AF24" s="28">
        <v>0.02</v>
      </c>
      <c r="AG24" s="28">
        <v>0.21</v>
      </c>
      <c r="AH24" s="28">
        <v>0.6</v>
      </c>
      <c r="AI24" s="28">
        <v>0</v>
      </c>
      <c r="AJ24" s="28">
        <v>0</v>
      </c>
      <c r="AK24" s="28">
        <v>0</v>
      </c>
      <c r="AL24" s="28">
        <v>0</v>
      </c>
      <c r="AM24" s="28">
        <v>128.1</v>
      </c>
      <c r="AN24" s="28">
        <v>66.900000000000006</v>
      </c>
      <c r="AO24" s="28">
        <v>27.9</v>
      </c>
      <c r="AP24" s="28">
        <v>59.4</v>
      </c>
      <c r="AQ24" s="28">
        <v>24</v>
      </c>
      <c r="AR24" s="28">
        <v>111.3</v>
      </c>
      <c r="AS24" s="28">
        <v>89.1</v>
      </c>
      <c r="AT24" s="28">
        <v>87.3</v>
      </c>
      <c r="AU24" s="28">
        <v>139.19999999999999</v>
      </c>
      <c r="AV24" s="28">
        <v>37.200000000000003</v>
      </c>
      <c r="AW24" s="28">
        <v>93</v>
      </c>
      <c r="AX24" s="28">
        <v>458.7</v>
      </c>
      <c r="AY24" s="28">
        <v>0</v>
      </c>
      <c r="AZ24" s="28">
        <v>157.80000000000001</v>
      </c>
      <c r="BA24" s="28">
        <v>87.3</v>
      </c>
      <c r="BB24" s="28">
        <v>54</v>
      </c>
      <c r="BC24" s="28">
        <v>39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0.04</v>
      </c>
      <c r="BL24" s="28">
        <v>0</v>
      </c>
      <c r="BM24" s="28">
        <v>0</v>
      </c>
      <c r="BN24" s="28">
        <v>0.01</v>
      </c>
      <c r="BO24" s="28">
        <v>0</v>
      </c>
      <c r="BP24" s="28">
        <v>0</v>
      </c>
      <c r="BQ24" s="28">
        <v>0</v>
      </c>
      <c r="BR24" s="28">
        <v>0</v>
      </c>
      <c r="BS24" s="28">
        <v>0.03</v>
      </c>
      <c r="BT24" s="28">
        <v>0</v>
      </c>
      <c r="BU24" s="28">
        <v>0</v>
      </c>
      <c r="BV24" s="28">
        <v>0.14000000000000001</v>
      </c>
      <c r="BW24" s="28">
        <v>0.02</v>
      </c>
      <c r="BX24" s="28">
        <v>0</v>
      </c>
      <c r="BY24" s="28">
        <v>0</v>
      </c>
      <c r="BZ24" s="28">
        <v>0</v>
      </c>
      <c r="CA24" s="28">
        <v>0</v>
      </c>
      <c r="CB24" s="28">
        <v>14.1</v>
      </c>
      <c r="CC24" s="30">
        <v>3.28</v>
      </c>
      <c r="CE24" s="28">
        <v>0.25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0</v>
      </c>
      <c r="CQ24" s="28">
        <v>0</v>
      </c>
    </row>
    <row r="25" spans="1:95" s="28" customFormat="1" x14ac:dyDescent="0.25">
      <c r="A25" s="28" t="str">
        <f>"27/10"</f>
        <v>27/10</v>
      </c>
      <c r="B25" s="29" t="s">
        <v>104</v>
      </c>
      <c r="C25" s="28" t="str">
        <f>"180"</f>
        <v>180</v>
      </c>
      <c r="D25" s="28">
        <v>7.0000000000000007E-2</v>
      </c>
      <c r="E25" s="28">
        <v>0</v>
      </c>
      <c r="F25" s="28">
        <v>0.02</v>
      </c>
      <c r="G25" s="28">
        <v>0.02</v>
      </c>
      <c r="H25" s="28">
        <v>4.45</v>
      </c>
      <c r="I25" s="28">
        <v>17.297524800000001</v>
      </c>
      <c r="J25" s="28">
        <v>0</v>
      </c>
      <c r="K25" s="28">
        <v>0</v>
      </c>
      <c r="L25" s="28">
        <v>0</v>
      </c>
      <c r="M25" s="28">
        <v>0</v>
      </c>
      <c r="N25" s="28">
        <v>4.42</v>
      </c>
      <c r="O25" s="28">
        <v>0</v>
      </c>
      <c r="P25" s="28">
        <v>0.04</v>
      </c>
      <c r="Q25" s="28">
        <v>0</v>
      </c>
      <c r="R25" s="28">
        <v>0</v>
      </c>
      <c r="S25" s="28">
        <v>0</v>
      </c>
      <c r="T25" s="28">
        <v>0.02</v>
      </c>
      <c r="U25" s="28">
        <v>0.04</v>
      </c>
      <c r="V25" s="28">
        <v>0.13</v>
      </c>
      <c r="W25" s="28">
        <v>0.13</v>
      </c>
      <c r="X25" s="28">
        <v>0</v>
      </c>
      <c r="Y25" s="28">
        <v>0</v>
      </c>
      <c r="Z25" s="28">
        <v>0.01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28">
        <v>0</v>
      </c>
      <c r="BZ25" s="28">
        <v>0</v>
      </c>
      <c r="CA25" s="28">
        <v>0</v>
      </c>
      <c r="CB25" s="28">
        <v>180.04</v>
      </c>
      <c r="CC25" s="30">
        <v>3.56</v>
      </c>
      <c r="CE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  <c r="CM25" s="28">
        <v>0</v>
      </c>
      <c r="CN25" s="28">
        <v>0</v>
      </c>
      <c r="CO25" s="28">
        <v>0</v>
      </c>
      <c r="CP25" s="28">
        <v>4.5</v>
      </c>
      <c r="CQ25" s="28">
        <v>0</v>
      </c>
    </row>
    <row r="26" spans="1:95" s="25" customFormat="1" x14ac:dyDescent="0.25">
      <c r="A26" s="25" t="str">
        <f>""</f>
        <v/>
      </c>
      <c r="B26" s="26" t="s">
        <v>105</v>
      </c>
      <c r="C26" s="25" t="str">
        <f>"125"</f>
        <v>125</v>
      </c>
      <c r="D26" s="25">
        <v>0.03</v>
      </c>
      <c r="E26" s="25">
        <v>0</v>
      </c>
      <c r="F26" s="25">
        <v>0.02</v>
      </c>
      <c r="G26" s="25">
        <v>0</v>
      </c>
      <c r="H26" s="25">
        <v>0</v>
      </c>
      <c r="I26" s="25">
        <v>0.30369041000000002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7">
        <v>28.88</v>
      </c>
      <c r="CE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</row>
    <row r="27" spans="1:95" s="31" customFormat="1" x14ac:dyDescent="0.25">
      <c r="B27" s="32" t="s">
        <v>98</v>
      </c>
      <c r="D27" s="31">
        <v>22.61</v>
      </c>
      <c r="E27" s="31">
        <v>13.74</v>
      </c>
      <c r="F27" s="31">
        <v>17.239999999999998</v>
      </c>
      <c r="G27" s="31">
        <v>3.62</v>
      </c>
      <c r="H27" s="31">
        <v>83.42</v>
      </c>
      <c r="I27" s="31">
        <v>574.29999999999995</v>
      </c>
      <c r="J27" s="31">
        <v>10.06</v>
      </c>
      <c r="K27" s="31">
        <v>1.24</v>
      </c>
      <c r="L27" s="31">
        <v>0.52</v>
      </c>
      <c r="M27" s="31">
        <v>0</v>
      </c>
      <c r="N27" s="31">
        <v>25.05</v>
      </c>
      <c r="O27" s="31">
        <v>53.94</v>
      </c>
      <c r="P27" s="31">
        <v>4.43</v>
      </c>
      <c r="Q27" s="31">
        <v>0</v>
      </c>
      <c r="R27" s="31">
        <v>0</v>
      </c>
      <c r="S27" s="31">
        <v>1.17</v>
      </c>
      <c r="T27" s="31">
        <v>4.34</v>
      </c>
      <c r="U27" s="31">
        <v>545.74</v>
      </c>
      <c r="V27" s="31">
        <v>390.99</v>
      </c>
      <c r="W27" s="31">
        <v>231.94</v>
      </c>
      <c r="X27" s="31">
        <v>74.92</v>
      </c>
      <c r="Y27" s="31">
        <v>343.52</v>
      </c>
      <c r="Z27" s="31">
        <v>2.68</v>
      </c>
      <c r="AA27" s="31">
        <v>59.18</v>
      </c>
      <c r="AB27" s="31">
        <v>1556.53</v>
      </c>
      <c r="AC27" s="31">
        <v>475.32</v>
      </c>
      <c r="AD27" s="31">
        <v>1.63</v>
      </c>
      <c r="AE27" s="31">
        <v>0.23</v>
      </c>
      <c r="AF27" s="31">
        <v>0.33</v>
      </c>
      <c r="AG27" s="31">
        <v>1.1599999999999999</v>
      </c>
      <c r="AH27" s="31">
        <v>5.94</v>
      </c>
      <c r="AI27" s="31">
        <v>0.78</v>
      </c>
      <c r="AJ27" s="31">
        <v>0</v>
      </c>
      <c r="AK27" s="31">
        <v>176.33</v>
      </c>
      <c r="AL27" s="31">
        <v>171.18</v>
      </c>
      <c r="AM27" s="31">
        <v>1257.05</v>
      </c>
      <c r="AN27" s="31">
        <v>519.16</v>
      </c>
      <c r="AO27" s="31">
        <v>275.25</v>
      </c>
      <c r="AP27" s="31">
        <v>462.61</v>
      </c>
      <c r="AQ27" s="31">
        <v>180.88</v>
      </c>
      <c r="AR27" s="31">
        <v>670.16</v>
      </c>
      <c r="AS27" s="31">
        <v>652.01</v>
      </c>
      <c r="AT27" s="31">
        <v>449.51</v>
      </c>
      <c r="AU27" s="31">
        <v>618.91999999999996</v>
      </c>
      <c r="AV27" s="31">
        <v>230.57</v>
      </c>
      <c r="AW27" s="31">
        <v>349.03</v>
      </c>
      <c r="AX27" s="31">
        <v>2481.1999999999998</v>
      </c>
      <c r="AY27" s="31">
        <v>0.42</v>
      </c>
      <c r="AZ27" s="31">
        <v>862.22</v>
      </c>
      <c r="BA27" s="31">
        <v>564.1</v>
      </c>
      <c r="BB27" s="31">
        <v>493.6</v>
      </c>
      <c r="BC27" s="31">
        <v>214.3</v>
      </c>
      <c r="BD27" s="31">
        <v>0.21</v>
      </c>
      <c r="BE27" s="31">
        <v>0.1</v>
      </c>
      <c r="BF27" s="31">
        <v>0.05</v>
      </c>
      <c r="BG27" s="31">
        <v>0.12</v>
      </c>
      <c r="BH27" s="31">
        <v>0.14000000000000001</v>
      </c>
      <c r="BI27" s="31">
        <v>0.63</v>
      </c>
      <c r="BJ27" s="31">
        <v>0</v>
      </c>
      <c r="BK27" s="31">
        <v>2</v>
      </c>
      <c r="BL27" s="31">
        <v>0</v>
      </c>
      <c r="BM27" s="31">
        <v>0.62</v>
      </c>
      <c r="BN27" s="31">
        <v>0.02</v>
      </c>
      <c r="BO27" s="31">
        <v>0.01</v>
      </c>
      <c r="BP27" s="31">
        <v>0</v>
      </c>
      <c r="BQ27" s="31">
        <v>0.12</v>
      </c>
      <c r="BR27" s="31">
        <v>0.19</v>
      </c>
      <c r="BS27" s="31">
        <v>2.25</v>
      </c>
      <c r="BT27" s="31">
        <v>0</v>
      </c>
      <c r="BU27" s="31">
        <v>0</v>
      </c>
      <c r="BV27" s="31">
        <v>2.04</v>
      </c>
      <c r="BW27" s="31">
        <v>0.05</v>
      </c>
      <c r="BX27" s="31">
        <v>0.01</v>
      </c>
      <c r="BY27" s="31">
        <v>0</v>
      </c>
      <c r="BZ27" s="31">
        <v>0</v>
      </c>
      <c r="CA27" s="31">
        <v>0</v>
      </c>
      <c r="CB27" s="31">
        <v>448.39</v>
      </c>
      <c r="CC27" s="33">
        <f>SUM($CC$19:$CC$26)</f>
        <v>90</v>
      </c>
      <c r="CD27" s="31">
        <f>$I$27/$I$28*100</f>
        <v>100</v>
      </c>
      <c r="CE27" s="31">
        <v>318.61</v>
      </c>
      <c r="CG27" s="31">
        <v>0</v>
      </c>
      <c r="CH27" s="31">
        <v>0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12.5</v>
      </c>
      <c r="CQ27" s="31">
        <v>0.7</v>
      </c>
    </row>
    <row r="28" spans="1:95" s="31" customFormat="1" x14ac:dyDescent="0.25">
      <c r="B28" s="32" t="s">
        <v>99</v>
      </c>
      <c r="D28" s="31">
        <v>22.61</v>
      </c>
      <c r="E28" s="31">
        <v>13.74</v>
      </c>
      <c r="F28" s="31">
        <v>17.239999999999998</v>
      </c>
      <c r="G28" s="31">
        <v>3.62</v>
      </c>
      <c r="H28" s="31">
        <v>83.42</v>
      </c>
      <c r="I28" s="31">
        <v>574.29999999999995</v>
      </c>
      <c r="J28" s="31">
        <v>10.06</v>
      </c>
      <c r="K28" s="31">
        <v>1.24</v>
      </c>
      <c r="L28" s="31">
        <v>0.52</v>
      </c>
      <c r="M28" s="31">
        <v>0</v>
      </c>
      <c r="N28" s="31">
        <v>25.05</v>
      </c>
      <c r="O28" s="31">
        <v>53.94</v>
      </c>
      <c r="P28" s="31">
        <v>4.43</v>
      </c>
      <c r="Q28" s="31">
        <v>0</v>
      </c>
      <c r="R28" s="31">
        <v>0</v>
      </c>
      <c r="S28" s="31">
        <v>1.17</v>
      </c>
      <c r="T28" s="31">
        <v>4.34</v>
      </c>
      <c r="U28" s="31">
        <v>545.74</v>
      </c>
      <c r="V28" s="31">
        <v>390.99</v>
      </c>
      <c r="W28" s="31">
        <v>231.94</v>
      </c>
      <c r="X28" s="31">
        <v>74.92</v>
      </c>
      <c r="Y28" s="31">
        <v>343.52</v>
      </c>
      <c r="Z28" s="31">
        <v>2.68</v>
      </c>
      <c r="AA28" s="31">
        <v>59.18</v>
      </c>
      <c r="AB28" s="31">
        <v>1556.53</v>
      </c>
      <c r="AC28" s="31">
        <v>475.32</v>
      </c>
      <c r="AD28" s="31">
        <v>1.63</v>
      </c>
      <c r="AE28" s="31">
        <v>0.23</v>
      </c>
      <c r="AF28" s="31">
        <v>0.33</v>
      </c>
      <c r="AG28" s="31">
        <v>1.1599999999999999</v>
      </c>
      <c r="AH28" s="31">
        <v>5.94</v>
      </c>
      <c r="AI28" s="31">
        <v>0.78</v>
      </c>
      <c r="AJ28" s="31">
        <v>0</v>
      </c>
      <c r="AK28" s="31">
        <v>176.33</v>
      </c>
      <c r="AL28" s="31">
        <v>171.18</v>
      </c>
      <c r="AM28" s="31">
        <v>1257.05</v>
      </c>
      <c r="AN28" s="31">
        <v>519.16</v>
      </c>
      <c r="AO28" s="31">
        <v>275.25</v>
      </c>
      <c r="AP28" s="31">
        <v>462.61</v>
      </c>
      <c r="AQ28" s="31">
        <v>180.88</v>
      </c>
      <c r="AR28" s="31">
        <v>670.16</v>
      </c>
      <c r="AS28" s="31">
        <v>652.01</v>
      </c>
      <c r="AT28" s="31">
        <v>449.51</v>
      </c>
      <c r="AU28" s="31">
        <v>618.91999999999996</v>
      </c>
      <c r="AV28" s="31">
        <v>230.57</v>
      </c>
      <c r="AW28" s="31">
        <v>349.03</v>
      </c>
      <c r="AX28" s="31">
        <v>2481.1999999999998</v>
      </c>
      <c r="AY28" s="31">
        <v>0.42</v>
      </c>
      <c r="AZ28" s="31">
        <v>862.22</v>
      </c>
      <c r="BA28" s="31">
        <v>564.1</v>
      </c>
      <c r="BB28" s="31">
        <v>493.6</v>
      </c>
      <c r="BC28" s="31">
        <v>214.3</v>
      </c>
      <c r="BD28" s="31">
        <v>0.21</v>
      </c>
      <c r="BE28" s="31">
        <v>0.1</v>
      </c>
      <c r="BF28" s="31">
        <v>0.05</v>
      </c>
      <c r="BG28" s="31">
        <v>0.12</v>
      </c>
      <c r="BH28" s="31">
        <v>0.14000000000000001</v>
      </c>
      <c r="BI28" s="31">
        <v>0.63</v>
      </c>
      <c r="BJ28" s="31">
        <v>0</v>
      </c>
      <c r="BK28" s="31">
        <v>2</v>
      </c>
      <c r="BL28" s="31">
        <v>0</v>
      </c>
      <c r="BM28" s="31">
        <v>0.62</v>
      </c>
      <c r="BN28" s="31">
        <v>0.02</v>
      </c>
      <c r="BO28" s="31">
        <v>0.01</v>
      </c>
      <c r="BP28" s="31">
        <v>0</v>
      </c>
      <c r="BQ28" s="31">
        <v>0.12</v>
      </c>
      <c r="BR28" s="31">
        <v>0.19</v>
      </c>
      <c r="BS28" s="31">
        <v>2.25</v>
      </c>
      <c r="BT28" s="31">
        <v>0</v>
      </c>
      <c r="BU28" s="31">
        <v>0</v>
      </c>
      <c r="BV28" s="31">
        <v>2.04</v>
      </c>
      <c r="BW28" s="31">
        <v>0.05</v>
      </c>
      <c r="BX28" s="31">
        <v>0.01</v>
      </c>
      <c r="BY28" s="31">
        <v>0</v>
      </c>
      <c r="BZ28" s="31">
        <v>0</v>
      </c>
      <c r="CA28" s="31">
        <v>0</v>
      </c>
      <c r="CB28" s="31">
        <v>448.39</v>
      </c>
      <c r="CC28" s="33">
        <f>CC27</f>
        <v>90</v>
      </c>
      <c r="CE28" s="31">
        <v>318.61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0</v>
      </c>
      <c r="CO28" s="31">
        <v>0</v>
      </c>
      <c r="CP28" s="31">
        <v>12.5</v>
      </c>
      <c r="CQ28" s="31">
        <v>0.7</v>
      </c>
    </row>
    <row r="29" spans="1:95" x14ac:dyDescent="0.25">
      <c r="B29" s="24" t="s">
        <v>106</v>
      </c>
    </row>
    <row r="30" spans="1:95" x14ac:dyDescent="0.25">
      <c r="B30" s="24" t="s">
        <v>90</v>
      </c>
    </row>
    <row r="31" spans="1:95" s="28" customFormat="1" ht="31.5" x14ac:dyDescent="0.25">
      <c r="A31" s="28" t="str">
        <f>"5/9"</f>
        <v>5/9</v>
      </c>
      <c r="B31" s="29" t="s">
        <v>107</v>
      </c>
      <c r="C31" s="28" t="str">
        <f>"100"</f>
        <v>100</v>
      </c>
      <c r="D31" s="28">
        <v>14.83</v>
      </c>
      <c r="E31" s="28">
        <v>13.48</v>
      </c>
      <c r="F31" s="28">
        <v>12.44</v>
      </c>
      <c r="G31" s="28">
        <v>1.63</v>
      </c>
      <c r="H31" s="28">
        <v>9.2899999999999991</v>
      </c>
      <c r="I31" s="28">
        <v>208.69521</v>
      </c>
      <c r="J31" s="28">
        <v>4.01</v>
      </c>
      <c r="K31" s="28">
        <v>1.3</v>
      </c>
      <c r="L31" s="28">
        <v>0</v>
      </c>
      <c r="M31" s="28">
        <v>0</v>
      </c>
      <c r="N31" s="28">
        <v>1.36</v>
      </c>
      <c r="O31" s="28">
        <v>7.78</v>
      </c>
      <c r="P31" s="28">
        <v>0.15</v>
      </c>
      <c r="Q31" s="28">
        <v>0</v>
      </c>
      <c r="R31" s="28">
        <v>0</v>
      </c>
      <c r="S31" s="28">
        <v>0.03</v>
      </c>
      <c r="T31" s="28">
        <v>1.52</v>
      </c>
      <c r="U31" s="28">
        <v>383.79</v>
      </c>
      <c r="V31" s="28">
        <v>157.24</v>
      </c>
      <c r="W31" s="28">
        <v>39.96</v>
      </c>
      <c r="X31" s="28">
        <v>15.81</v>
      </c>
      <c r="Y31" s="28">
        <v>126.19</v>
      </c>
      <c r="Z31" s="28">
        <v>1.21</v>
      </c>
      <c r="AA31" s="28">
        <v>45.44</v>
      </c>
      <c r="AB31" s="28">
        <v>9.9</v>
      </c>
      <c r="AC31" s="28">
        <v>58.78</v>
      </c>
      <c r="AD31" s="28">
        <v>1.31</v>
      </c>
      <c r="AE31" s="28">
        <v>0.06</v>
      </c>
      <c r="AF31" s="28">
        <v>0.14000000000000001</v>
      </c>
      <c r="AG31" s="28">
        <v>5.19</v>
      </c>
      <c r="AH31" s="28">
        <v>9.57</v>
      </c>
      <c r="AI31" s="28">
        <v>0.33</v>
      </c>
      <c r="AJ31" s="28">
        <v>0</v>
      </c>
      <c r="AK31" s="28">
        <v>38.71</v>
      </c>
      <c r="AL31" s="28">
        <v>38.24</v>
      </c>
      <c r="AM31" s="28">
        <v>168.43</v>
      </c>
      <c r="AN31" s="28">
        <v>86.18</v>
      </c>
      <c r="AO31" s="28">
        <v>37.590000000000003</v>
      </c>
      <c r="AP31" s="28">
        <v>71.099999999999994</v>
      </c>
      <c r="AQ31" s="28">
        <v>24.76</v>
      </c>
      <c r="AR31" s="28">
        <v>105.05</v>
      </c>
      <c r="AS31" s="28">
        <v>44.4</v>
      </c>
      <c r="AT31" s="28">
        <v>59.66</v>
      </c>
      <c r="AU31" s="28">
        <v>49.6</v>
      </c>
      <c r="AV31" s="28">
        <v>26.87</v>
      </c>
      <c r="AW31" s="28">
        <v>47.39</v>
      </c>
      <c r="AX31" s="28">
        <v>402.08</v>
      </c>
      <c r="AY31" s="28">
        <v>0</v>
      </c>
      <c r="AZ31" s="28">
        <v>129.72999999999999</v>
      </c>
      <c r="BA31" s="28">
        <v>59.38</v>
      </c>
      <c r="BB31" s="28">
        <v>80</v>
      </c>
      <c r="BC31" s="28">
        <v>35.020000000000003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0.11</v>
      </c>
      <c r="BL31" s="28">
        <v>0</v>
      </c>
      <c r="BM31" s="28">
        <v>0.06</v>
      </c>
      <c r="BN31" s="28">
        <v>0</v>
      </c>
      <c r="BO31" s="28">
        <v>0.01</v>
      </c>
      <c r="BP31" s="28">
        <v>0</v>
      </c>
      <c r="BQ31" s="28">
        <v>0</v>
      </c>
      <c r="BR31" s="28">
        <v>0</v>
      </c>
      <c r="BS31" s="28">
        <v>0.37</v>
      </c>
      <c r="BT31" s="28">
        <v>0</v>
      </c>
      <c r="BU31" s="28">
        <v>0</v>
      </c>
      <c r="BV31" s="28">
        <v>0.94</v>
      </c>
      <c r="BW31" s="28">
        <v>0</v>
      </c>
      <c r="BX31" s="28">
        <v>0</v>
      </c>
      <c r="BY31" s="28">
        <v>0</v>
      </c>
      <c r="BZ31" s="28">
        <v>0</v>
      </c>
      <c r="CA31" s="28">
        <v>0</v>
      </c>
      <c r="CB31" s="28">
        <v>74.069999999999993</v>
      </c>
      <c r="CC31" s="30">
        <v>42.54</v>
      </c>
      <c r="CE31" s="28">
        <v>47.09</v>
      </c>
      <c r="CG31" s="28">
        <v>0</v>
      </c>
      <c r="CH31" s="28">
        <v>0</v>
      </c>
      <c r="CI31" s="28">
        <v>0</v>
      </c>
      <c r="CJ31" s="28">
        <v>0</v>
      </c>
      <c r="CK31" s="28">
        <v>0</v>
      </c>
      <c r="CL31" s="28">
        <v>0</v>
      </c>
      <c r="CM31" s="28">
        <v>0</v>
      </c>
      <c r="CN31" s="28">
        <v>0</v>
      </c>
      <c r="CO31" s="28">
        <v>0</v>
      </c>
      <c r="CP31" s="28">
        <v>0</v>
      </c>
      <c r="CQ31" s="28">
        <v>0.5</v>
      </c>
    </row>
    <row r="32" spans="1:95" s="28" customFormat="1" ht="31.5" x14ac:dyDescent="0.25">
      <c r="A32" s="28" t="str">
        <f>"12/3"</f>
        <v>12/3</v>
      </c>
      <c r="B32" s="29" t="s">
        <v>108</v>
      </c>
      <c r="C32" s="28" t="str">
        <f>"180"</f>
        <v>180</v>
      </c>
      <c r="D32" s="28">
        <v>3.87</v>
      </c>
      <c r="E32" s="28">
        <v>0</v>
      </c>
      <c r="F32" s="28">
        <v>3.39</v>
      </c>
      <c r="G32" s="28">
        <v>3.85</v>
      </c>
      <c r="H32" s="28">
        <v>18.850000000000001</v>
      </c>
      <c r="I32" s="28">
        <v>111.59702999999999</v>
      </c>
      <c r="J32" s="28">
        <v>0.45</v>
      </c>
      <c r="K32" s="28">
        <v>2.34</v>
      </c>
      <c r="L32" s="28">
        <v>0</v>
      </c>
      <c r="M32" s="28">
        <v>0</v>
      </c>
      <c r="N32" s="28">
        <v>14.08</v>
      </c>
      <c r="O32" s="28">
        <v>0.23</v>
      </c>
      <c r="P32" s="28">
        <v>4.54</v>
      </c>
      <c r="Q32" s="28">
        <v>0</v>
      </c>
      <c r="R32" s="28">
        <v>0</v>
      </c>
      <c r="S32" s="28">
        <v>0.7</v>
      </c>
      <c r="T32" s="28">
        <v>2.2200000000000002</v>
      </c>
      <c r="U32" s="28">
        <v>205.33</v>
      </c>
      <c r="V32" s="28">
        <v>593.14</v>
      </c>
      <c r="W32" s="28">
        <v>95.97</v>
      </c>
      <c r="X32" s="28">
        <v>36.68</v>
      </c>
      <c r="Y32" s="28">
        <v>72.17</v>
      </c>
      <c r="Z32" s="28">
        <v>1.3</v>
      </c>
      <c r="AA32" s="28">
        <v>0</v>
      </c>
      <c r="AB32" s="28">
        <v>1933.2</v>
      </c>
      <c r="AC32" s="28">
        <v>402.08</v>
      </c>
      <c r="AD32" s="28">
        <v>1.9</v>
      </c>
      <c r="AE32" s="28">
        <v>0.06</v>
      </c>
      <c r="AF32" s="28">
        <v>0.08</v>
      </c>
      <c r="AG32" s="28">
        <v>1.32</v>
      </c>
      <c r="AH32" s="28">
        <v>2.12</v>
      </c>
      <c r="AI32" s="28">
        <v>37.46</v>
      </c>
      <c r="AJ32" s="28">
        <v>0</v>
      </c>
      <c r="AK32" s="28">
        <v>0</v>
      </c>
      <c r="AL32" s="28">
        <v>0</v>
      </c>
      <c r="AM32" s="28">
        <v>130.02000000000001</v>
      </c>
      <c r="AN32" s="28">
        <v>123.19</v>
      </c>
      <c r="AO32" s="28">
        <v>43.55</v>
      </c>
      <c r="AP32" s="28">
        <v>91.62</v>
      </c>
      <c r="AQ32" s="28">
        <v>20.53</v>
      </c>
      <c r="AR32" s="28">
        <v>112.37</v>
      </c>
      <c r="AS32" s="28">
        <v>144.09</v>
      </c>
      <c r="AT32" s="28">
        <v>169.45</v>
      </c>
      <c r="AU32" s="28">
        <v>352.54</v>
      </c>
      <c r="AV32" s="28">
        <v>55.93</v>
      </c>
      <c r="AW32" s="28">
        <v>94.87</v>
      </c>
      <c r="AX32" s="28">
        <v>567.23</v>
      </c>
      <c r="AY32" s="28">
        <v>0</v>
      </c>
      <c r="AZ32" s="28">
        <v>117.9</v>
      </c>
      <c r="BA32" s="28">
        <v>118.45</v>
      </c>
      <c r="BB32" s="28">
        <v>98.53</v>
      </c>
      <c r="BC32" s="28">
        <v>40.31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0.2</v>
      </c>
      <c r="BL32" s="28">
        <v>0</v>
      </c>
      <c r="BM32" s="28">
        <v>0.13</v>
      </c>
      <c r="BN32" s="28">
        <v>0.01</v>
      </c>
      <c r="BO32" s="28">
        <v>0.02</v>
      </c>
      <c r="BP32" s="28">
        <v>0</v>
      </c>
      <c r="BQ32" s="28">
        <v>0</v>
      </c>
      <c r="BR32" s="28">
        <v>0</v>
      </c>
      <c r="BS32" s="28">
        <v>0.75</v>
      </c>
      <c r="BT32" s="28">
        <v>0</v>
      </c>
      <c r="BU32" s="28">
        <v>0</v>
      </c>
      <c r="BV32" s="28">
        <v>2.13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254.15</v>
      </c>
      <c r="CC32" s="30">
        <v>22.3</v>
      </c>
      <c r="CE32" s="28">
        <v>322.2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3.6</v>
      </c>
      <c r="CQ32" s="28">
        <v>0.45</v>
      </c>
    </row>
    <row r="33" spans="1:95" s="28" customFormat="1" x14ac:dyDescent="0.25">
      <c r="A33" s="28" t="str">
        <f>"29/10"</f>
        <v>29/10</v>
      </c>
      <c r="B33" s="29" t="s">
        <v>94</v>
      </c>
      <c r="C33" s="28" t="str">
        <f>"180"</f>
        <v>180</v>
      </c>
      <c r="D33" s="28">
        <v>0.11</v>
      </c>
      <c r="E33" s="28">
        <v>0</v>
      </c>
      <c r="F33" s="28">
        <v>0.02</v>
      </c>
      <c r="G33" s="28">
        <v>0.02</v>
      </c>
      <c r="H33" s="28">
        <v>4.5599999999999996</v>
      </c>
      <c r="I33" s="28">
        <v>18.47728273170733</v>
      </c>
      <c r="J33" s="28">
        <v>0</v>
      </c>
      <c r="K33" s="28">
        <v>0</v>
      </c>
      <c r="L33" s="28">
        <v>0</v>
      </c>
      <c r="M33" s="28">
        <v>0</v>
      </c>
      <c r="N33" s="28">
        <v>4.4400000000000004</v>
      </c>
      <c r="O33" s="28">
        <v>0</v>
      </c>
      <c r="P33" s="28">
        <v>0.12</v>
      </c>
      <c r="Q33" s="28">
        <v>0</v>
      </c>
      <c r="R33" s="28">
        <v>0</v>
      </c>
      <c r="S33" s="28">
        <v>0.25</v>
      </c>
      <c r="T33" s="28">
        <v>0.05</v>
      </c>
      <c r="U33" s="28">
        <v>0.52</v>
      </c>
      <c r="V33" s="28">
        <v>7.21</v>
      </c>
      <c r="W33" s="28">
        <v>1.83</v>
      </c>
      <c r="X33" s="28">
        <v>0.5</v>
      </c>
      <c r="Y33" s="28">
        <v>0.9</v>
      </c>
      <c r="Z33" s="28">
        <v>0.04</v>
      </c>
      <c r="AA33" s="28">
        <v>0</v>
      </c>
      <c r="AB33" s="28">
        <v>0.4</v>
      </c>
      <c r="AC33" s="28">
        <v>0.09</v>
      </c>
      <c r="AD33" s="28">
        <v>0.01</v>
      </c>
      <c r="AE33" s="28">
        <v>0</v>
      </c>
      <c r="AF33" s="28">
        <v>0</v>
      </c>
      <c r="AG33" s="28">
        <v>0</v>
      </c>
      <c r="AH33" s="28">
        <v>0.01</v>
      </c>
      <c r="AI33" s="28">
        <v>0.7</v>
      </c>
      <c r="AJ33" s="28">
        <v>0</v>
      </c>
      <c r="AK33" s="28">
        <v>0</v>
      </c>
      <c r="AL33" s="28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179.5</v>
      </c>
      <c r="CC33" s="30">
        <v>2.13</v>
      </c>
      <c r="CE33" s="28">
        <v>7.0000000000000007E-2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4.3899999999999997</v>
      </c>
      <c r="CQ33" s="28">
        <v>0</v>
      </c>
    </row>
    <row r="34" spans="1:95" s="28" customFormat="1" x14ac:dyDescent="0.25">
      <c r="A34" s="28" t="str">
        <f>"-"</f>
        <v>-</v>
      </c>
      <c r="B34" s="29" t="s">
        <v>95</v>
      </c>
      <c r="C34" s="28" t="str">
        <f>"40"</f>
        <v>40</v>
      </c>
      <c r="D34" s="28">
        <v>2.64</v>
      </c>
      <c r="E34" s="28">
        <v>0</v>
      </c>
      <c r="F34" s="28">
        <v>0.26</v>
      </c>
      <c r="G34" s="28">
        <v>0.26</v>
      </c>
      <c r="H34" s="28">
        <v>18.760000000000002</v>
      </c>
      <c r="I34" s="28">
        <v>89.560399999999987</v>
      </c>
      <c r="J34" s="28">
        <v>0</v>
      </c>
      <c r="K34" s="28">
        <v>0</v>
      </c>
      <c r="L34" s="28">
        <v>0</v>
      </c>
      <c r="M34" s="28">
        <v>0</v>
      </c>
      <c r="N34" s="28">
        <v>0.44</v>
      </c>
      <c r="O34" s="28">
        <v>18.239999999999998</v>
      </c>
      <c r="P34" s="28">
        <v>0.08</v>
      </c>
      <c r="Q34" s="28">
        <v>0</v>
      </c>
      <c r="R34" s="28">
        <v>0</v>
      </c>
      <c r="S34" s="28">
        <v>0</v>
      </c>
      <c r="T34" s="28">
        <v>0.72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8">
        <v>0</v>
      </c>
      <c r="AM34" s="28">
        <v>203.58</v>
      </c>
      <c r="AN34" s="28">
        <v>67.510000000000005</v>
      </c>
      <c r="AO34" s="28">
        <v>40.020000000000003</v>
      </c>
      <c r="AP34" s="28">
        <v>80.040000000000006</v>
      </c>
      <c r="AQ34" s="28">
        <v>30.28</v>
      </c>
      <c r="AR34" s="28">
        <v>144.77000000000001</v>
      </c>
      <c r="AS34" s="28">
        <v>89.78</v>
      </c>
      <c r="AT34" s="28">
        <v>125.28</v>
      </c>
      <c r="AU34" s="28">
        <v>103.36</v>
      </c>
      <c r="AV34" s="28">
        <v>54.29</v>
      </c>
      <c r="AW34" s="28">
        <v>96.05</v>
      </c>
      <c r="AX34" s="28">
        <v>803.18</v>
      </c>
      <c r="AY34" s="28">
        <v>0</v>
      </c>
      <c r="AZ34" s="28">
        <v>261.7</v>
      </c>
      <c r="BA34" s="28">
        <v>113.8</v>
      </c>
      <c r="BB34" s="28">
        <v>75.52</v>
      </c>
      <c r="BC34" s="28">
        <v>59.86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0.03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0.03</v>
      </c>
      <c r="BT34" s="28">
        <v>0</v>
      </c>
      <c r="BU34" s="28">
        <v>0</v>
      </c>
      <c r="BV34" s="28">
        <v>0.11</v>
      </c>
      <c r="BW34" s="28">
        <v>0.01</v>
      </c>
      <c r="BX34" s="28">
        <v>0</v>
      </c>
      <c r="BY34" s="28">
        <v>0</v>
      </c>
      <c r="BZ34" s="28">
        <v>0</v>
      </c>
      <c r="CA34" s="28">
        <v>0</v>
      </c>
      <c r="CB34" s="28">
        <v>15.64</v>
      </c>
      <c r="CC34" s="30">
        <v>4.38</v>
      </c>
      <c r="CE34" s="28">
        <v>0</v>
      </c>
      <c r="CG34" s="28">
        <v>0</v>
      </c>
      <c r="CH34" s="28">
        <v>0</v>
      </c>
      <c r="CI34" s="28">
        <v>0</v>
      </c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</row>
    <row r="35" spans="1:95" s="28" customFormat="1" x14ac:dyDescent="0.25">
      <c r="A35" s="28" t="str">
        <f>"-"</f>
        <v>-</v>
      </c>
      <c r="B35" s="29" t="s">
        <v>97</v>
      </c>
      <c r="C35" s="46">
        <v>125</v>
      </c>
      <c r="D35" s="28">
        <v>0.42</v>
      </c>
      <c r="E35" s="28">
        <v>0</v>
      </c>
      <c r="F35" s="28">
        <v>0.42</v>
      </c>
      <c r="G35" s="28">
        <v>0.42</v>
      </c>
      <c r="H35" s="28">
        <v>12.18</v>
      </c>
      <c r="I35" s="28">
        <v>51.114000000000004</v>
      </c>
      <c r="J35" s="28">
        <v>0.11</v>
      </c>
      <c r="K35" s="28">
        <v>0</v>
      </c>
      <c r="L35" s="28">
        <v>0</v>
      </c>
      <c r="M35" s="28">
        <v>0</v>
      </c>
      <c r="N35" s="28">
        <v>9.4499999999999993</v>
      </c>
      <c r="O35" s="28">
        <v>0.84</v>
      </c>
      <c r="P35" s="28">
        <v>1.89</v>
      </c>
      <c r="Q35" s="28">
        <v>0</v>
      </c>
      <c r="R35" s="28">
        <v>0</v>
      </c>
      <c r="S35" s="28">
        <v>0.84</v>
      </c>
      <c r="T35" s="28">
        <v>0.53</v>
      </c>
      <c r="U35" s="28">
        <v>27.3</v>
      </c>
      <c r="V35" s="28">
        <v>291.89999999999998</v>
      </c>
      <c r="W35" s="28">
        <v>16.8</v>
      </c>
      <c r="X35" s="28">
        <v>9.4499999999999993</v>
      </c>
      <c r="Y35" s="28">
        <v>11.55</v>
      </c>
      <c r="Z35" s="28">
        <v>2.31</v>
      </c>
      <c r="AA35" s="28">
        <v>0</v>
      </c>
      <c r="AB35" s="28">
        <v>31.5</v>
      </c>
      <c r="AC35" s="28">
        <v>5.25</v>
      </c>
      <c r="AD35" s="28">
        <v>0.21</v>
      </c>
      <c r="AE35" s="28">
        <v>0.03</v>
      </c>
      <c r="AF35" s="28">
        <v>0.02</v>
      </c>
      <c r="AG35" s="28">
        <v>0.32</v>
      </c>
      <c r="AH35" s="28">
        <v>0.42</v>
      </c>
      <c r="AI35" s="28">
        <v>10.5</v>
      </c>
      <c r="AJ35" s="28">
        <v>0</v>
      </c>
      <c r="AK35" s="28">
        <v>0</v>
      </c>
      <c r="AL35" s="28">
        <v>0</v>
      </c>
      <c r="AM35" s="28">
        <v>19.95</v>
      </c>
      <c r="AN35" s="28">
        <v>18.899999999999999</v>
      </c>
      <c r="AO35" s="28">
        <v>3.15</v>
      </c>
      <c r="AP35" s="28">
        <v>11.55</v>
      </c>
      <c r="AQ35" s="28">
        <v>3.15</v>
      </c>
      <c r="AR35" s="28">
        <v>9.4499999999999993</v>
      </c>
      <c r="AS35" s="28">
        <v>17.850000000000001</v>
      </c>
      <c r="AT35" s="28">
        <v>10.5</v>
      </c>
      <c r="AU35" s="28">
        <v>81.900000000000006</v>
      </c>
      <c r="AV35" s="28">
        <v>7.35</v>
      </c>
      <c r="AW35" s="28">
        <v>14.7</v>
      </c>
      <c r="AX35" s="28">
        <v>44.1</v>
      </c>
      <c r="AY35" s="28">
        <v>0</v>
      </c>
      <c r="AZ35" s="28">
        <v>13.65</v>
      </c>
      <c r="BA35" s="28">
        <v>16.8</v>
      </c>
      <c r="BB35" s="28">
        <v>6.3</v>
      </c>
      <c r="BC35" s="28">
        <v>5.25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90.62</v>
      </c>
      <c r="CC35" s="30">
        <v>14.27</v>
      </c>
      <c r="CE35" s="28">
        <v>5.25</v>
      </c>
      <c r="CG35" s="28">
        <v>0</v>
      </c>
      <c r="CH35" s="28">
        <v>0</v>
      </c>
      <c r="CI35" s="28">
        <v>0</v>
      </c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</row>
    <row r="36" spans="1:95" s="25" customFormat="1" x14ac:dyDescent="0.25">
      <c r="A36" s="25" t="str">
        <f>"-"</f>
        <v>-</v>
      </c>
      <c r="B36" s="26" t="s">
        <v>96</v>
      </c>
      <c r="C36" s="25" t="str">
        <f>"40"</f>
        <v>40</v>
      </c>
      <c r="D36" s="25">
        <v>2.64</v>
      </c>
      <c r="E36" s="25">
        <v>0</v>
      </c>
      <c r="F36" s="25">
        <v>0.48</v>
      </c>
      <c r="G36" s="25">
        <v>0.48</v>
      </c>
      <c r="H36" s="25">
        <v>16.68</v>
      </c>
      <c r="I36" s="25">
        <v>77.352000000000004</v>
      </c>
      <c r="J36" s="25">
        <v>0.08</v>
      </c>
      <c r="K36" s="25">
        <v>0</v>
      </c>
      <c r="L36" s="25">
        <v>0</v>
      </c>
      <c r="M36" s="25">
        <v>0</v>
      </c>
      <c r="N36" s="25">
        <v>0.48</v>
      </c>
      <c r="O36" s="25">
        <v>12.88</v>
      </c>
      <c r="P36" s="25">
        <v>3.32</v>
      </c>
      <c r="Q36" s="25">
        <v>0</v>
      </c>
      <c r="R36" s="25">
        <v>0</v>
      </c>
      <c r="S36" s="25">
        <v>0.4</v>
      </c>
      <c r="T36" s="25">
        <v>1</v>
      </c>
      <c r="U36" s="25">
        <v>244</v>
      </c>
      <c r="V36" s="25">
        <v>98</v>
      </c>
      <c r="W36" s="25">
        <v>14</v>
      </c>
      <c r="X36" s="25">
        <v>18.8</v>
      </c>
      <c r="Y36" s="25">
        <v>63.2</v>
      </c>
      <c r="Z36" s="25">
        <v>1.56</v>
      </c>
      <c r="AA36" s="25">
        <v>0</v>
      </c>
      <c r="AB36" s="25">
        <v>2</v>
      </c>
      <c r="AC36" s="25">
        <v>0.4</v>
      </c>
      <c r="AD36" s="25">
        <v>0.56000000000000005</v>
      </c>
      <c r="AE36" s="25">
        <v>7.0000000000000007E-2</v>
      </c>
      <c r="AF36" s="25">
        <v>0.03</v>
      </c>
      <c r="AG36" s="25">
        <v>0.28000000000000003</v>
      </c>
      <c r="AH36" s="25">
        <v>0.8</v>
      </c>
      <c r="AI36" s="25">
        <v>0</v>
      </c>
      <c r="AJ36" s="25">
        <v>0</v>
      </c>
      <c r="AK36" s="25">
        <v>0</v>
      </c>
      <c r="AL36" s="25">
        <v>0</v>
      </c>
      <c r="AM36" s="25">
        <v>170.8</v>
      </c>
      <c r="AN36" s="25">
        <v>89.2</v>
      </c>
      <c r="AO36" s="25">
        <v>37.200000000000003</v>
      </c>
      <c r="AP36" s="25">
        <v>79.2</v>
      </c>
      <c r="AQ36" s="25">
        <v>32</v>
      </c>
      <c r="AR36" s="25">
        <v>148.4</v>
      </c>
      <c r="AS36" s="25">
        <v>118.8</v>
      </c>
      <c r="AT36" s="25">
        <v>116.4</v>
      </c>
      <c r="AU36" s="25">
        <v>185.6</v>
      </c>
      <c r="AV36" s="25">
        <v>49.6</v>
      </c>
      <c r="AW36" s="25">
        <v>124</v>
      </c>
      <c r="AX36" s="25">
        <v>611.6</v>
      </c>
      <c r="AY36" s="25">
        <v>0</v>
      </c>
      <c r="AZ36" s="25">
        <v>210.4</v>
      </c>
      <c r="BA36" s="25">
        <v>116.4</v>
      </c>
      <c r="BB36" s="25">
        <v>72</v>
      </c>
      <c r="BC36" s="25">
        <v>52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0.06</v>
      </c>
      <c r="BL36" s="25">
        <v>0</v>
      </c>
      <c r="BM36" s="25">
        <v>0</v>
      </c>
      <c r="BN36" s="25">
        <v>0.01</v>
      </c>
      <c r="BO36" s="25">
        <v>0</v>
      </c>
      <c r="BP36" s="25">
        <v>0</v>
      </c>
      <c r="BQ36" s="25">
        <v>0</v>
      </c>
      <c r="BR36" s="25">
        <v>0</v>
      </c>
      <c r="BS36" s="25">
        <v>0.04</v>
      </c>
      <c r="BT36" s="25">
        <v>0</v>
      </c>
      <c r="BU36" s="25">
        <v>0</v>
      </c>
      <c r="BV36" s="25">
        <v>0.19</v>
      </c>
      <c r="BW36" s="25">
        <v>0.03</v>
      </c>
      <c r="BX36" s="25">
        <v>0</v>
      </c>
      <c r="BY36" s="25">
        <v>0</v>
      </c>
      <c r="BZ36" s="25">
        <v>0</v>
      </c>
      <c r="CA36" s="25">
        <v>0</v>
      </c>
      <c r="CB36" s="25">
        <v>18.8</v>
      </c>
      <c r="CC36" s="27">
        <v>4.38</v>
      </c>
      <c r="CE36" s="25">
        <v>0.33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</row>
    <row r="37" spans="1:95" s="31" customFormat="1" x14ac:dyDescent="0.25">
      <c r="B37" s="32" t="s">
        <v>98</v>
      </c>
      <c r="D37" s="31">
        <v>24.51</v>
      </c>
      <c r="E37" s="31">
        <v>13.48</v>
      </c>
      <c r="F37" s="31">
        <v>17.010000000000002</v>
      </c>
      <c r="G37" s="31">
        <v>6.66</v>
      </c>
      <c r="H37" s="31">
        <v>80.31</v>
      </c>
      <c r="I37" s="31">
        <v>556.79999999999995</v>
      </c>
      <c r="J37" s="31">
        <v>4.6500000000000004</v>
      </c>
      <c r="K37" s="31">
        <v>3.64</v>
      </c>
      <c r="L37" s="31">
        <v>0</v>
      </c>
      <c r="M37" s="31">
        <v>0</v>
      </c>
      <c r="N37" s="31">
        <v>30.25</v>
      </c>
      <c r="O37" s="31">
        <v>39.97</v>
      </c>
      <c r="P37" s="31">
        <v>10.1</v>
      </c>
      <c r="Q37" s="31">
        <v>0</v>
      </c>
      <c r="R37" s="31">
        <v>0</v>
      </c>
      <c r="S37" s="31">
        <v>2.21</v>
      </c>
      <c r="T37" s="31">
        <v>6.03</v>
      </c>
      <c r="U37" s="31">
        <v>860.94</v>
      </c>
      <c r="V37" s="31">
        <v>1147.49</v>
      </c>
      <c r="W37" s="31">
        <v>168.56</v>
      </c>
      <c r="X37" s="31">
        <v>81.25</v>
      </c>
      <c r="Y37" s="31">
        <v>274</v>
      </c>
      <c r="Z37" s="31">
        <v>6.42</v>
      </c>
      <c r="AA37" s="31">
        <v>45.44</v>
      </c>
      <c r="AB37" s="31">
        <v>1977</v>
      </c>
      <c r="AC37" s="31">
        <v>466.59</v>
      </c>
      <c r="AD37" s="31">
        <v>3.99</v>
      </c>
      <c r="AE37" s="31">
        <v>0.22</v>
      </c>
      <c r="AF37" s="31">
        <v>0.27</v>
      </c>
      <c r="AG37" s="31">
        <v>7.11</v>
      </c>
      <c r="AH37" s="31">
        <v>12.92</v>
      </c>
      <c r="AI37" s="31">
        <v>48.99</v>
      </c>
      <c r="AJ37" s="31">
        <v>0</v>
      </c>
      <c r="AK37" s="31">
        <v>38.71</v>
      </c>
      <c r="AL37" s="31">
        <v>38.24</v>
      </c>
      <c r="AM37" s="31">
        <v>692.77</v>
      </c>
      <c r="AN37" s="31">
        <v>384.99</v>
      </c>
      <c r="AO37" s="31">
        <v>161.52000000000001</v>
      </c>
      <c r="AP37" s="31">
        <v>333.51</v>
      </c>
      <c r="AQ37" s="31">
        <v>110.71</v>
      </c>
      <c r="AR37" s="31">
        <v>520.04</v>
      </c>
      <c r="AS37" s="31">
        <v>414.92</v>
      </c>
      <c r="AT37" s="31">
        <v>481.29</v>
      </c>
      <c r="AU37" s="31">
        <v>772.99</v>
      </c>
      <c r="AV37" s="31">
        <v>194.04</v>
      </c>
      <c r="AW37" s="31">
        <v>377</v>
      </c>
      <c r="AX37" s="31">
        <v>2428.19</v>
      </c>
      <c r="AY37" s="31">
        <v>0</v>
      </c>
      <c r="AZ37" s="31">
        <v>733.37</v>
      </c>
      <c r="BA37" s="31">
        <v>424.83</v>
      </c>
      <c r="BB37" s="31">
        <v>332.34</v>
      </c>
      <c r="BC37" s="31">
        <v>192.43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0.4</v>
      </c>
      <c r="BL37" s="31">
        <v>0</v>
      </c>
      <c r="BM37" s="31">
        <v>0.2</v>
      </c>
      <c r="BN37" s="31">
        <v>0.02</v>
      </c>
      <c r="BO37" s="31">
        <v>0.03</v>
      </c>
      <c r="BP37" s="31">
        <v>0</v>
      </c>
      <c r="BQ37" s="31">
        <v>0</v>
      </c>
      <c r="BR37" s="31">
        <v>0.01</v>
      </c>
      <c r="BS37" s="31">
        <v>1.19</v>
      </c>
      <c r="BT37" s="31">
        <v>0</v>
      </c>
      <c r="BU37" s="31">
        <v>0</v>
      </c>
      <c r="BV37" s="31">
        <v>3.37</v>
      </c>
      <c r="BW37" s="31">
        <v>0.04</v>
      </c>
      <c r="BX37" s="31">
        <v>0</v>
      </c>
      <c r="BY37" s="31">
        <v>0</v>
      </c>
      <c r="BZ37" s="31">
        <v>0</v>
      </c>
      <c r="CA37" s="31">
        <v>0</v>
      </c>
      <c r="CB37" s="31">
        <v>632.77</v>
      </c>
      <c r="CC37" s="33">
        <f>SUM($CC$30:$CC$36)</f>
        <v>89.999999999999986</v>
      </c>
      <c r="CD37" s="31">
        <f>$I$37/$I$38*100</f>
        <v>100</v>
      </c>
      <c r="CE37" s="31">
        <v>374.94</v>
      </c>
      <c r="CG37" s="31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7.99</v>
      </c>
      <c r="CQ37" s="31">
        <v>0.95</v>
      </c>
    </row>
    <row r="38" spans="1:95" s="31" customFormat="1" x14ac:dyDescent="0.25">
      <c r="B38" s="32" t="s">
        <v>99</v>
      </c>
      <c r="D38" s="31">
        <v>24.51</v>
      </c>
      <c r="E38" s="31">
        <v>13.48</v>
      </c>
      <c r="F38" s="31">
        <v>17.010000000000002</v>
      </c>
      <c r="G38" s="31">
        <v>6.66</v>
      </c>
      <c r="H38" s="31">
        <v>80.31</v>
      </c>
      <c r="I38" s="31">
        <v>556.79999999999995</v>
      </c>
      <c r="J38" s="31">
        <v>4.6500000000000004</v>
      </c>
      <c r="K38" s="31">
        <v>3.64</v>
      </c>
      <c r="L38" s="31">
        <v>0</v>
      </c>
      <c r="M38" s="31">
        <v>0</v>
      </c>
      <c r="N38" s="31">
        <v>30.25</v>
      </c>
      <c r="O38" s="31">
        <v>39.97</v>
      </c>
      <c r="P38" s="31">
        <v>10.1</v>
      </c>
      <c r="Q38" s="31">
        <v>0</v>
      </c>
      <c r="R38" s="31">
        <v>0</v>
      </c>
      <c r="S38" s="31">
        <v>2.21</v>
      </c>
      <c r="T38" s="31">
        <v>6.03</v>
      </c>
      <c r="U38" s="31">
        <v>860.94</v>
      </c>
      <c r="V38" s="31">
        <v>1147.49</v>
      </c>
      <c r="W38" s="31">
        <v>168.56</v>
      </c>
      <c r="X38" s="31">
        <v>81.25</v>
      </c>
      <c r="Y38" s="31">
        <v>274</v>
      </c>
      <c r="Z38" s="31">
        <v>6.42</v>
      </c>
      <c r="AA38" s="31">
        <v>45.44</v>
      </c>
      <c r="AB38" s="31">
        <v>1977</v>
      </c>
      <c r="AC38" s="31">
        <v>466.59</v>
      </c>
      <c r="AD38" s="31">
        <v>3.99</v>
      </c>
      <c r="AE38" s="31">
        <v>0.22</v>
      </c>
      <c r="AF38" s="31">
        <v>0.27</v>
      </c>
      <c r="AG38" s="31">
        <v>7.11</v>
      </c>
      <c r="AH38" s="31">
        <v>12.92</v>
      </c>
      <c r="AI38" s="31">
        <v>48.99</v>
      </c>
      <c r="AJ38" s="31">
        <v>0</v>
      </c>
      <c r="AK38" s="31">
        <v>38.71</v>
      </c>
      <c r="AL38" s="31">
        <v>38.24</v>
      </c>
      <c r="AM38" s="31">
        <v>692.77</v>
      </c>
      <c r="AN38" s="31">
        <v>384.99</v>
      </c>
      <c r="AO38" s="31">
        <v>161.52000000000001</v>
      </c>
      <c r="AP38" s="31">
        <v>333.51</v>
      </c>
      <c r="AQ38" s="31">
        <v>110.71</v>
      </c>
      <c r="AR38" s="31">
        <v>520.04</v>
      </c>
      <c r="AS38" s="31">
        <v>414.92</v>
      </c>
      <c r="AT38" s="31">
        <v>481.29</v>
      </c>
      <c r="AU38" s="31">
        <v>772.99</v>
      </c>
      <c r="AV38" s="31">
        <v>194.04</v>
      </c>
      <c r="AW38" s="31">
        <v>377</v>
      </c>
      <c r="AX38" s="31">
        <v>2428.19</v>
      </c>
      <c r="AY38" s="31">
        <v>0</v>
      </c>
      <c r="AZ38" s="31">
        <v>733.37</v>
      </c>
      <c r="BA38" s="31">
        <v>424.83</v>
      </c>
      <c r="BB38" s="31">
        <v>332.34</v>
      </c>
      <c r="BC38" s="31">
        <v>192.43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0.4</v>
      </c>
      <c r="BL38" s="31">
        <v>0</v>
      </c>
      <c r="BM38" s="31">
        <v>0.2</v>
      </c>
      <c r="BN38" s="31">
        <v>0.02</v>
      </c>
      <c r="BO38" s="31">
        <v>0.03</v>
      </c>
      <c r="BP38" s="31">
        <v>0</v>
      </c>
      <c r="BQ38" s="31">
        <v>0</v>
      </c>
      <c r="BR38" s="31">
        <v>0.01</v>
      </c>
      <c r="BS38" s="31">
        <v>1.19</v>
      </c>
      <c r="BT38" s="31">
        <v>0</v>
      </c>
      <c r="BU38" s="31">
        <v>0</v>
      </c>
      <c r="BV38" s="31">
        <v>3.37</v>
      </c>
      <c r="BW38" s="31">
        <v>0.04</v>
      </c>
      <c r="BX38" s="31">
        <v>0</v>
      </c>
      <c r="BY38" s="31">
        <v>0</v>
      </c>
      <c r="BZ38" s="31">
        <v>0</v>
      </c>
      <c r="CA38" s="31">
        <v>0</v>
      </c>
      <c r="CB38" s="31">
        <v>632.77</v>
      </c>
      <c r="CC38" s="33">
        <f>CC37</f>
        <v>89.999999999999986</v>
      </c>
      <c r="CE38" s="31">
        <v>374.94</v>
      </c>
      <c r="CG38" s="31">
        <v>0</v>
      </c>
      <c r="CH38" s="31">
        <v>0</v>
      </c>
      <c r="CI38" s="31">
        <v>0</v>
      </c>
      <c r="CJ38" s="31">
        <v>0</v>
      </c>
      <c r="CK38" s="31">
        <v>0</v>
      </c>
      <c r="CL38" s="31">
        <v>0</v>
      </c>
      <c r="CM38" s="31">
        <v>0</v>
      </c>
      <c r="CN38" s="31">
        <v>0</v>
      </c>
      <c r="CO38" s="31">
        <v>0</v>
      </c>
      <c r="CP38" s="31">
        <v>7.99</v>
      </c>
      <c r="CQ38" s="31">
        <v>0.95</v>
      </c>
    </row>
    <row r="39" spans="1:95" x14ac:dyDescent="0.25">
      <c r="B39" s="24" t="s">
        <v>109</v>
      </c>
    </row>
    <row r="40" spans="1:95" x14ac:dyDescent="0.25">
      <c r="B40" s="24" t="s">
        <v>90</v>
      </c>
    </row>
    <row r="41" spans="1:95" s="28" customFormat="1" ht="47.25" x14ac:dyDescent="0.25">
      <c r="A41" s="28" t="str">
        <f>"9/4"</f>
        <v>9/4</v>
      </c>
      <c r="B41" s="29" t="s">
        <v>110</v>
      </c>
      <c r="C41" s="28" t="str">
        <f>"250"</f>
        <v>250</v>
      </c>
      <c r="D41" s="28">
        <v>6.49</v>
      </c>
      <c r="E41" s="28">
        <v>2.71</v>
      </c>
      <c r="F41" s="28">
        <v>7.92</v>
      </c>
      <c r="G41" s="28">
        <v>0.54</v>
      </c>
      <c r="H41" s="28">
        <v>50.55</v>
      </c>
      <c r="I41" s="28">
        <v>298.18203999999997</v>
      </c>
      <c r="J41" s="28">
        <v>4.9800000000000004</v>
      </c>
      <c r="K41" s="28">
        <v>0.14000000000000001</v>
      </c>
      <c r="L41" s="28">
        <v>0</v>
      </c>
      <c r="M41" s="28">
        <v>0</v>
      </c>
      <c r="N41" s="28">
        <v>10.89</v>
      </c>
      <c r="O41" s="28">
        <v>38.090000000000003</v>
      </c>
      <c r="P41" s="28">
        <v>1.57</v>
      </c>
      <c r="Q41" s="28">
        <v>0</v>
      </c>
      <c r="R41" s="28">
        <v>0</v>
      </c>
      <c r="S41" s="28">
        <v>0.09</v>
      </c>
      <c r="T41" s="28">
        <v>1.76</v>
      </c>
      <c r="U41" s="28">
        <v>293.45</v>
      </c>
      <c r="V41" s="28">
        <v>192.05</v>
      </c>
      <c r="W41" s="28">
        <v>117.26</v>
      </c>
      <c r="X41" s="28">
        <v>38.72</v>
      </c>
      <c r="Y41" s="28">
        <v>157.37</v>
      </c>
      <c r="Z41" s="28">
        <v>0.67</v>
      </c>
      <c r="AA41" s="28">
        <v>43.75</v>
      </c>
      <c r="AB41" s="28">
        <v>25.31</v>
      </c>
      <c r="AC41" s="28">
        <v>48.75</v>
      </c>
      <c r="AD41" s="28">
        <v>0.28000000000000003</v>
      </c>
      <c r="AE41" s="28">
        <v>7.0000000000000007E-2</v>
      </c>
      <c r="AF41" s="28">
        <v>0.15</v>
      </c>
      <c r="AG41" s="28">
        <v>0.83</v>
      </c>
      <c r="AH41" s="28">
        <v>2.58</v>
      </c>
      <c r="AI41" s="28">
        <v>0.49</v>
      </c>
      <c r="AJ41" s="28">
        <v>0</v>
      </c>
      <c r="AK41" s="28">
        <v>152.33000000000001</v>
      </c>
      <c r="AL41" s="28">
        <v>150.43</v>
      </c>
      <c r="AM41" s="28">
        <v>592.41</v>
      </c>
      <c r="AN41" s="28">
        <v>346.86</v>
      </c>
      <c r="AO41" s="28">
        <v>155.27000000000001</v>
      </c>
      <c r="AP41" s="28">
        <v>251.68</v>
      </c>
      <c r="AQ41" s="28">
        <v>96.04</v>
      </c>
      <c r="AR41" s="28">
        <v>336.14</v>
      </c>
      <c r="AS41" s="28">
        <v>212.42</v>
      </c>
      <c r="AT41" s="28">
        <v>276.48</v>
      </c>
      <c r="AU41" s="28">
        <v>294.55</v>
      </c>
      <c r="AV41" s="28">
        <v>93.77</v>
      </c>
      <c r="AW41" s="28">
        <v>173.95</v>
      </c>
      <c r="AX41" s="28">
        <v>655.5</v>
      </c>
      <c r="AY41" s="28">
        <v>0</v>
      </c>
      <c r="AZ41" s="28">
        <v>180.81</v>
      </c>
      <c r="BA41" s="28">
        <v>181.18</v>
      </c>
      <c r="BB41" s="28">
        <v>327.93</v>
      </c>
      <c r="BC41" s="28">
        <v>98.34</v>
      </c>
      <c r="BD41" s="28">
        <v>0.16</v>
      </c>
      <c r="BE41" s="28">
        <v>0.08</v>
      </c>
      <c r="BF41" s="28">
        <v>0.04</v>
      </c>
      <c r="BG41" s="28">
        <v>0.09</v>
      </c>
      <c r="BH41" s="28">
        <v>0.11</v>
      </c>
      <c r="BI41" s="28">
        <v>0.49</v>
      </c>
      <c r="BJ41" s="28">
        <v>0</v>
      </c>
      <c r="BK41" s="28">
        <v>1.45</v>
      </c>
      <c r="BL41" s="28">
        <v>0</v>
      </c>
      <c r="BM41" s="28">
        <v>0.44</v>
      </c>
      <c r="BN41" s="28">
        <v>0</v>
      </c>
      <c r="BO41" s="28">
        <v>0</v>
      </c>
      <c r="BP41" s="28">
        <v>0</v>
      </c>
      <c r="BQ41" s="28">
        <v>0.09</v>
      </c>
      <c r="BR41" s="28">
        <v>0.14000000000000001</v>
      </c>
      <c r="BS41" s="28">
        <v>1.28</v>
      </c>
      <c r="BT41" s="28">
        <v>0</v>
      </c>
      <c r="BU41" s="28">
        <v>0</v>
      </c>
      <c r="BV41" s="28">
        <v>0.16</v>
      </c>
      <c r="BW41" s="28">
        <v>0</v>
      </c>
      <c r="BX41" s="28">
        <v>0</v>
      </c>
      <c r="BY41" s="28">
        <v>0</v>
      </c>
      <c r="BZ41" s="28">
        <v>0</v>
      </c>
      <c r="CA41" s="28">
        <v>0</v>
      </c>
      <c r="CB41" s="28">
        <v>185.9</v>
      </c>
      <c r="CC41" s="30">
        <v>26.26</v>
      </c>
      <c r="CE41" s="28">
        <v>47.97</v>
      </c>
      <c r="CG41" s="28">
        <v>0</v>
      </c>
      <c r="CH41" s="28">
        <v>0</v>
      </c>
      <c r="CI41" s="28">
        <v>0</v>
      </c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6.25</v>
      </c>
      <c r="CQ41" s="28">
        <v>0.63</v>
      </c>
    </row>
    <row r="42" spans="1:95" s="28" customFormat="1" ht="31.5" x14ac:dyDescent="0.25">
      <c r="A42" s="28" t="str">
        <f>"2/6"</f>
        <v>2/6</v>
      </c>
      <c r="B42" s="29" t="s">
        <v>111</v>
      </c>
      <c r="C42" s="28" t="str">
        <f>"110"</f>
        <v>110</v>
      </c>
      <c r="D42" s="28">
        <v>10.7</v>
      </c>
      <c r="E42" s="28">
        <v>11.39</v>
      </c>
      <c r="F42" s="28">
        <v>11.66</v>
      </c>
      <c r="G42" s="28">
        <v>0</v>
      </c>
      <c r="H42" s="28">
        <v>1.86</v>
      </c>
      <c r="I42" s="28">
        <v>154.90115740000002</v>
      </c>
      <c r="J42" s="28">
        <v>4.8899999999999997</v>
      </c>
      <c r="K42" s="28">
        <v>0.08</v>
      </c>
      <c r="L42" s="28">
        <v>0</v>
      </c>
      <c r="M42" s="28">
        <v>0</v>
      </c>
      <c r="N42" s="28">
        <v>1.86</v>
      </c>
      <c r="O42" s="28">
        <v>0</v>
      </c>
      <c r="P42" s="28">
        <v>0</v>
      </c>
      <c r="Q42" s="28">
        <v>0</v>
      </c>
      <c r="R42" s="28">
        <v>0</v>
      </c>
      <c r="S42" s="28">
        <v>0.03</v>
      </c>
      <c r="T42" s="28">
        <v>1.64</v>
      </c>
      <c r="U42" s="28">
        <v>339.16</v>
      </c>
      <c r="V42" s="28">
        <v>141.57</v>
      </c>
      <c r="W42" s="28">
        <v>74.47</v>
      </c>
      <c r="X42" s="28">
        <v>12.4</v>
      </c>
      <c r="Y42" s="28">
        <v>162.86000000000001</v>
      </c>
      <c r="Z42" s="28">
        <v>1.84</v>
      </c>
      <c r="AA42" s="28">
        <v>136.62</v>
      </c>
      <c r="AB42" s="28">
        <v>51.26</v>
      </c>
      <c r="AC42" s="28">
        <v>238.48</v>
      </c>
      <c r="AD42" s="28">
        <v>0.53</v>
      </c>
      <c r="AE42" s="28">
        <v>0.05</v>
      </c>
      <c r="AF42" s="28">
        <v>0.33</v>
      </c>
      <c r="AG42" s="28">
        <v>0.16</v>
      </c>
      <c r="AH42" s="28">
        <v>3.22</v>
      </c>
      <c r="AI42" s="28">
        <v>0.16</v>
      </c>
      <c r="AJ42" s="28">
        <v>0</v>
      </c>
      <c r="AK42" s="28">
        <v>47.87</v>
      </c>
      <c r="AL42" s="28">
        <v>47.26</v>
      </c>
      <c r="AM42" s="28">
        <v>919.55</v>
      </c>
      <c r="AN42" s="28">
        <v>765.03</v>
      </c>
      <c r="AO42" s="28">
        <v>350.47</v>
      </c>
      <c r="AP42" s="28">
        <v>511.72</v>
      </c>
      <c r="AQ42" s="28">
        <v>171.99</v>
      </c>
      <c r="AR42" s="28">
        <v>548.66</v>
      </c>
      <c r="AS42" s="28">
        <v>551.91</v>
      </c>
      <c r="AT42" s="28">
        <v>611.26</v>
      </c>
      <c r="AU42" s="28">
        <v>955.15</v>
      </c>
      <c r="AV42" s="28">
        <v>264.94</v>
      </c>
      <c r="AW42" s="28">
        <v>323.48</v>
      </c>
      <c r="AX42" s="28">
        <v>1380.1</v>
      </c>
      <c r="AY42" s="28">
        <v>10.86</v>
      </c>
      <c r="AZ42" s="28">
        <v>308.83999999999997</v>
      </c>
      <c r="BA42" s="28">
        <v>721.62</v>
      </c>
      <c r="BB42" s="28">
        <v>422.98</v>
      </c>
      <c r="BC42" s="28">
        <v>234.98</v>
      </c>
      <c r="BD42" s="28">
        <v>0.09</v>
      </c>
      <c r="BE42" s="28">
        <v>0.04</v>
      </c>
      <c r="BF42" s="28">
        <v>0.02</v>
      </c>
      <c r="BG42" s="28">
        <v>0.05</v>
      </c>
      <c r="BH42" s="28">
        <v>0.06</v>
      </c>
      <c r="BI42" s="28">
        <v>0.27</v>
      </c>
      <c r="BJ42" s="28">
        <v>0</v>
      </c>
      <c r="BK42" s="28">
        <v>0.75</v>
      </c>
      <c r="BL42" s="28">
        <v>0</v>
      </c>
      <c r="BM42" s="28">
        <v>0.23</v>
      </c>
      <c r="BN42" s="28">
        <v>0</v>
      </c>
      <c r="BO42" s="28">
        <v>0</v>
      </c>
      <c r="BP42" s="28">
        <v>0</v>
      </c>
      <c r="BQ42" s="28">
        <v>0.05</v>
      </c>
      <c r="BR42" s="28">
        <v>0.08</v>
      </c>
      <c r="BS42" s="28">
        <v>0.61</v>
      </c>
      <c r="BT42" s="28">
        <v>0</v>
      </c>
      <c r="BU42" s="28">
        <v>0</v>
      </c>
      <c r="BV42" s="28">
        <v>0.04</v>
      </c>
      <c r="BW42" s="28">
        <v>0</v>
      </c>
      <c r="BX42" s="28">
        <v>0</v>
      </c>
      <c r="BY42" s="28">
        <v>0</v>
      </c>
      <c r="BZ42" s="28">
        <v>0</v>
      </c>
      <c r="CA42" s="28">
        <v>0</v>
      </c>
      <c r="CB42" s="28">
        <v>88.84</v>
      </c>
      <c r="CC42" s="30">
        <v>40.67</v>
      </c>
      <c r="CE42" s="28">
        <v>145.16</v>
      </c>
      <c r="CG42" s="28">
        <v>0</v>
      </c>
      <c r="CH42" s="28">
        <v>0</v>
      </c>
      <c r="CI42" s="28">
        <v>0</v>
      </c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0.55000000000000004</v>
      </c>
    </row>
    <row r="43" spans="1:95" s="28" customFormat="1" ht="31.5" x14ac:dyDescent="0.25">
      <c r="A43" s="28" t="str">
        <f>"32/10"</f>
        <v>32/10</v>
      </c>
      <c r="B43" s="29" t="s">
        <v>112</v>
      </c>
      <c r="C43" s="28" t="str">
        <f>"180"</f>
        <v>180</v>
      </c>
      <c r="D43" s="28">
        <v>2.82</v>
      </c>
      <c r="E43" s="28">
        <v>2.56</v>
      </c>
      <c r="F43" s="28">
        <v>2.89</v>
      </c>
      <c r="G43" s="28">
        <v>0.06</v>
      </c>
      <c r="H43" s="28">
        <v>8.5500000000000007</v>
      </c>
      <c r="I43" s="28">
        <v>70.009740000000008</v>
      </c>
      <c r="J43" s="28">
        <v>1.8</v>
      </c>
      <c r="K43" s="28">
        <v>0</v>
      </c>
      <c r="L43" s="28">
        <v>0</v>
      </c>
      <c r="M43" s="28">
        <v>0</v>
      </c>
      <c r="N43" s="28">
        <v>8.5500000000000007</v>
      </c>
      <c r="O43" s="28">
        <v>0</v>
      </c>
      <c r="P43" s="28">
        <v>0</v>
      </c>
      <c r="Q43" s="28">
        <v>0</v>
      </c>
      <c r="R43" s="28">
        <v>0</v>
      </c>
      <c r="S43" s="28">
        <v>0.09</v>
      </c>
      <c r="T43" s="28">
        <v>0.63</v>
      </c>
      <c r="U43" s="28">
        <v>44.59</v>
      </c>
      <c r="V43" s="28">
        <v>130.22</v>
      </c>
      <c r="W43" s="28">
        <v>104.89</v>
      </c>
      <c r="X43" s="28">
        <v>11.97</v>
      </c>
      <c r="Y43" s="28">
        <v>75.33</v>
      </c>
      <c r="Z43" s="28">
        <v>0.1</v>
      </c>
      <c r="AA43" s="28">
        <v>18</v>
      </c>
      <c r="AB43" s="28">
        <v>8.1</v>
      </c>
      <c r="AC43" s="28">
        <v>19.8</v>
      </c>
      <c r="AD43" s="28">
        <v>0</v>
      </c>
      <c r="AE43" s="28">
        <v>0.03</v>
      </c>
      <c r="AF43" s="28">
        <v>0.12</v>
      </c>
      <c r="AG43" s="28">
        <v>0.08</v>
      </c>
      <c r="AH43" s="28">
        <v>0.72</v>
      </c>
      <c r="AI43" s="28">
        <v>0.47</v>
      </c>
      <c r="AJ43" s="28">
        <v>0</v>
      </c>
      <c r="AK43" s="28">
        <v>143.77000000000001</v>
      </c>
      <c r="AL43" s="28">
        <v>142</v>
      </c>
      <c r="AM43" s="28">
        <v>243.43</v>
      </c>
      <c r="AN43" s="28">
        <v>195.8</v>
      </c>
      <c r="AO43" s="28">
        <v>65.27</v>
      </c>
      <c r="AP43" s="28">
        <v>114.66</v>
      </c>
      <c r="AQ43" s="28">
        <v>37.93</v>
      </c>
      <c r="AR43" s="28">
        <v>128.77000000000001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162.29</v>
      </c>
      <c r="BC43" s="28">
        <v>22.93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178.69</v>
      </c>
      <c r="CC43" s="30">
        <v>15.41</v>
      </c>
      <c r="CE43" s="28">
        <v>19.350000000000001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4.5</v>
      </c>
      <c r="CQ43" s="28">
        <v>0</v>
      </c>
    </row>
    <row r="44" spans="1:95" s="28" customFormat="1" x14ac:dyDescent="0.25">
      <c r="A44" s="28" t="str">
        <f>"-"</f>
        <v>-</v>
      </c>
      <c r="B44" s="29" t="s">
        <v>95</v>
      </c>
      <c r="C44" s="28" t="str">
        <f>"40"</f>
        <v>40</v>
      </c>
      <c r="D44" s="28">
        <v>2.64</v>
      </c>
      <c r="E44" s="28">
        <v>0</v>
      </c>
      <c r="F44" s="28">
        <v>0.26</v>
      </c>
      <c r="G44" s="28">
        <v>0.26</v>
      </c>
      <c r="H44" s="28">
        <v>18.760000000000002</v>
      </c>
      <c r="I44" s="28">
        <v>89.560399999999987</v>
      </c>
      <c r="J44" s="28">
        <v>0</v>
      </c>
      <c r="K44" s="28">
        <v>0</v>
      </c>
      <c r="L44" s="28">
        <v>0</v>
      </c>
      <c r="M44" s="28">
        <v>0</v>
      </c>
      <c r="N44" s="28">
        <v>0.44</v>
      </c>
      <c r="O44" s="28">
        <v>18.239999999999998</v>
      </c>
      <c r="P44" s="28">
        <v>0.08</v>
      </c>
      <c r="Q44" s="28">
        <v>0</v>
      </c>
      <c r="R44" s="28">
        <v>0</v>
      </c>
      <c r="S44" s="28">
        <v>0</v>
      </c>
      <c r="T44" s="28">
        <v>0.72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8">
        <v>0</v>
      </c>
      <c r="AM44" s="28">
        <v>203.58</v>
      </c>
      <c r="AN44" s="28">
        <v>67.510000000000005</v>
      </c>
      <c r="AO44" s="28">
        <v>40.020000000000003</v>
      </c>
      <c r="AP44" s="28">
        <v>80.040000000000006</v>
      </c>
      <c r="AQ44" s="28">
        <v>30.28</v>
      </c>
      <c r="AR44" s="28">
        <v>144.77000000000001</v>
      </c>
      <c r="AS44" s="28">
        <v>89.78</v>
      </c>
      <c r="AT44" s="28">
        <v>125.28</v>
      </c>
      <c r="AU44" s="28">
        <v>103.36</v>
      </c>
      <c r="AV44" s="28">
        <v>54.29</v>
      </c>
      <c r="AW44" s="28">
        <v>96.05</v>
      </c>
      <c r="AX44" s="28">
        <v>803.18</v>
      </c>
      <c r="AY44" s="28">
        <v>0</v>
      </c>
      <c r="AZ44" s="28">
        <v>261.7</v>
      </c>
      <c r="BA44" s="28">
        <v>113.8</v>
      </c>
      <c r="BB44" s="28">
        <v>75.52</v>
      </c>
      <c r="BC44" s="28">
        <v>59.86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0.03</v>
      </c>
      <c r="BL44" s="28">
        <v>0</v>
      </c>
      <c r="BM44" s="28">
        <v>0</v>
      </c>
      <c r="BN44" s="28">
        <v>0</v>
      </c>
      <c r="BO44" s="28">
        <v>0</v>
      </c>
      <c r="BP44" s="28">
        <v>0</v>
      </c>
      <c r="BQ44" s="28">
        <v>0</v>
      </c>
      <c r="BR44" s="28">
        <v>0</v>
      </c>
      <c r="BS44" s="28">
        <v>0.03</v>
      </c>
      <c r="BT44" s="28">
        <v>0</v>
      </c>
      <c r="BU44" s="28">
        <v>0</v>
      </c>
      <c r="BV44" s="28">
        <v>0.11</v>
      </c>
      <c r="BW44" s="28">
        <v>0.01</v>
      </c>
      <c r="BX44" s="28">
        <v>0</v>
      </c>
      <c r="BY44" s="28">
        <v>0</v>
      </c>
      <c r="BZ44" s="28">
        <v>0</v>
      </c>
      <c r="CA44" s="28">
        <v>0</v>
      </c>
      <c r="CB44" s="28">
        <v>15.64</v>
      </c>
      <c r="CC44" s="30">
        <v>4.38</v>
      </c>
      <c r="CE44" s="28">
        <v>0</v>
      </c>
      <c r="CG44" s="28">
        <v>0</v>
      </c>
      <c r="CH44" s="28">
        <v>0</v>
      </c>
      <c r="CI44" s="28">
        <v>0</v>
      </c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</row>
    <row r="45" spans="1:95" s="25" customFormat="1" x14ac:dyDescent="0.25">
      <c r="A45" s="25" t="str">
        <f>"-"</f>
        <v>-</v>
      </c>
      <c r="B45" s="26" t="s">
        <v>96</v>
      </c>
      <c r="C45" s="25" t="str">
        <f>"30"</f>
        <v>30</v>
      </c>
      <c r="D45" s="25">
        <v>1.98</v>
      </c>
      <c r="E45" s="25">
        <v>0</v>
      </c>
      <c r="F45" s="25">
        <v>0.36</v>
      </c>
      <c r="G45" s="25">
        <v>0.36</v>
      </c>
      <c r="H45" s="25">
        <v>12.51</v>
      </c>
      <c r="I45" s="25">
        <v>58.013999999999996</v>
      </c>
      <c r="J45" s="25">
        <v>0.06</v>
      </c>
      <c r="K45" s="25">
        <v>0</v>
      </c>
      <c r="L45" s="25">
        <v>0</v>
      </c>
      <c r="M45" s="25">
        <v>0</v>
      </c>
      <c r="N45" s="25">
        <v>0.36</v>
      </c>
      <c r="O45" s="25">
        <v>9.66</v>
      </c>
      <c r="P45" s="25">
        <v>2.4900000000000002</v>
      </c>
      <c r="Q45" s="25">
        <v>0</v>
      </c>
      <c r="R45" s="25">
        <v>0</v>
      </c>
      <c r="S45" s="25">
        <v>0.3</v>
      </c>
      <c r="T45" s="25">
        <v>0.75</v>
      </c>
      <c r="U45" s="25">
        <v>183</v>
      </c>
      <c r="V45" s="25">
        <v>73.5</v>
      </c>
      <c r="W45" s="25">
        <v>10.5</v>
      </c>
      <c r="X45" s="25">
        <v>14.1</v>
      </c>
      <c r="Y45" s="25">
        <v>47.4</v>
      </c>
      <c r="Z45" s="25">
        <v>1.17</v>
      </c>
      <c r="AA45" s="25">
        <v>0</v>
      </c>
      <c r="AB45" s="25">
        <v>1.5</v>
      </c>
      <c r="AC45" s="25">
        <v>0.3</v>
      </c>
      <c r="AD45" s="25">
        <v>0.42</v>
      </c>
      <c r="AE45" s="25">
        <v>0.05</v>
      </c>
      <c r="AF45" s="25">
        <v>0.02</v>
      </c>
      <c r="AG45" s="25">
        <v>0.21</v>
      </c>
      <c r="AH45" s="25">
        <v>0.6</v>
      </c>
      <c r="AI45" s="25">
        <v>0</v>
      </c>
      <c r="AJ45" s="25">
        <v>0</v>
      </c>
      <c r="AK45" s="25">
        <v>0</v>
      </c>
      <c r="AL45" s="25">
        <v>0</v>
      </c>
      <c r="AM45" s="25">
        <v>128.1</v>
      </c>
      <c r="AN45" s="25">
        <v>66.900000000000006</v>
      </c>
      <c r="AO45" s="25">
        <v>27.9</v>
      </c>
      <c r="AP45" s="25">
        <v>59.4</v>
      </c>
      <c r="AQ45" s="25">
        <v>24</v>
      </c>
      <c r="AR45" s="25">
        <v>111.3</v>
      </c>
      <c r="AS45" s="25">
        <v>89.1</v>
      </c>
      <c r="AT45" s="25">
        <v>87.3</v>
      </c>
      <c r="AU45" s="25">
        <v>139.19999999999999</v>
      </c>
      <c r="AV45" s="25">
        <v>37.200000000000003</v>
      </c>
      <c r="AW45" s="25">
        <v>93</v>
      </c>
      <c r="AX45" s="25">
        <v>458.7</v>
      </c>
      <c r="AY45" s="25">
        <v>0</v>
      </c>
      <c r="AZ45" s="25">
        <v>157.80000000000001</v>
      </c>
      <c r="BA45" s="25">
        <v>87.3</v>
      </c>
      <c r="BB45" s="25">
        <v>54</v>
      </c>
      <c r="BC45" s="25">
        <v>39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0.04</v>
      </c>
      <c r="BL45" s="25">
        <v>0</v>
      </c>
      <c r="BM45" s="25">
        <v>0</v>
      </c>
      <c r="BN45" s="25">
        <v>0.01</v>
      </c>
      <c r="BO45" s="25">
        <v>0</v>
      </c>
      <c r="BP45" s="25">
        <v>0</v>
      </c>
      <c r="BQ45" s="25">
        <v>0</v>
      </c>
      <c r="BR45" s="25">
        <v>0</v>
      </c>
      <c r="BS45" s="25">
        <v>0.03</v>
      </c>
      <c r="BT45" s="25">
        <v>0</v>
      </c>
      <c r="BU45" s="25">
        <v>0</v>
      </c>
      <c r="BV45" s="25">
        <v>0.14000000000000001</v>
      </c>
      <c r="BW45" s="25">
        <v>0.02</v>
      </c>
      <c r="BX45" s="25">
        <v>0</v>
      </c>
      <c r="BY45" s="25">
        <v>0</v>
      </c>
      <c r="BZ45" s="25">
        <v>0</v>
      </c>
      <c r="CA45" s="25">
        <v>0</v>
      </c>
      <c r="CB45" s="25">
        <v>14.1</v>
      </c>
      <c r="CC45" s="27">
        <v>3.28</v>
      </c>
      <c r="CE45" s="25">
        <v>0.25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</row>
    <row r="46" spans="1:95" s="31" customFormat="1" x14ac:dyDescent="0.25">
      <c r="B46" s="32" t="s">
        <v>98</v>
      </c>
      <c r="D46" s="31">
        <v>24.64</v>
      </c>
      <c r="E46" s="31">
        <v>16.66</v>
      </c>
      <c r="F46" s="31">
        <v>23.09</v>
      </c>
      <c r="G46" s="31">
        <v>1.23</v>
      </c>
      <c r="H46" s="31">
        <v>92.23</v>
      </c>
      <c r="I46" s="31">
        <v>670.67</v>
      </c>
      <c r="J46" s="31">
        <v>11.74</v>
      </c>
      <c r="K46" s="31">
        <v>0.22</v>
      </c>
      <c r="L46" s="31">
        <v>0</v>
      </c>
      <c r="M46" s="31">
        <v>0</v>
      </c>
      <c r="N46" s="31">
        <v>22.1</v>
      </c>
      <c r="O46" s="31">
        <v>65.989999999999995</v>
      </c>
      <c r="P46" s="31">
        <v>4.1399999999999997</v>
      </c>
      <c r="Q46" s="31">
        <v>0</v>
      </c>
      <c r="R46" s="31">
        <v>0</v>
      </c>
      <c r="S46" s="31">
        <v>0.51</v>
      </c>
      <c r="T46" s="31">
        <v>5.5</v>
      </c>
      <c r="U46" s="31">
        <v>860.2</v>
      </c>
      <c r="V46" s="31">
        <v>537.34</v>
      </c>
      <c r="W46" s="31">
        <v>307.12</v>
      </c>
      <c r="X46" s="31">
        <v>77.2</v>
      </c>
      <c r="Y46" s="31">
        <v>442.96</v>
      </c>
      <c r="Z46" s="31">
        <v>3.78</v>
      </c>
      <c r="AA46" s="31">
        <v>198.37</v>
      </c>
      <c r="AB46" s="31">
        <v>86.17</v>
      </c>
      <c r="AC46" s="31">
        <v>307.33</v>
      </c>
      <c r="AD46" s="31">
        <v>1.24</v>
      </c>
      <c r="AE46" s="31">
        <v>0.2</v>
      </c>
      <c r="AF46" s="31">
        <v>0.63</v>
      </c>
      <c r="AG46" s="31">
        <v>1.28</v>
      </c>
      <c r="AH46" s="31">
        <v>7.12</v>
      </c>
      <c r="AI46" s="31">
        <v>1.1100000000000001</v>
      </c>
      <c r="AJ46" s="31">
        <v>0</v>
      </c>
      <c r="AK46" s="31">
        <v>343.96</v>
      </c>
      <c r="AL46" s="31">
        <v>339.7</v>
      </c>
      <c r="AM46" s="31">
        <v>2087.0700000000002</v>
      </c>
      <c r="AN46" s="31">
        <v>1442.11</v>
      </c>
      <c r="AO46" s="31">
        <v>638.92999999999995</v>
      </c>
      <c r="AP46" s="31">
        <v>1017.5</v>
      </c>
      <c r="AQ46" s="31">
        <v>360.23</v>
      </c>
      <c r="AR46" s="31">
        <v>1269.6400000000001</v>
      </c>
      <c r="AS46" s="31">
        <v>943.21</v>
      </c>
      <c r="AT46" s="31">
        <v>1100.32</v>
      </c>
      <c r="AU46" s="31">
        <v>1492.26</v>
      </c>
      <c r="AV46" s="31">
        <v>450.2</v>
      </c>
      <c r="AW46" s="31">
        <v>686.47</v>
      </c>
      <c r="AX46" s="31">
        <v>3297.48</v>
      </c>
      <c r="AY46" s="31">
        <v>10.86</v>
      </c>
      <c r="AZ46" s="31">
        <v>909.14</v>
      </c>
      <c r="BA46" s="31">
        <v>1103.8900000000001</v>
      </c>
      <c r="BB46" s="31">
        <v>1042.71</v>
      </c>
      <c r="BC46" s="31">
        <v>455.11</v>
      </c>
      <c r="BD46" s="31">
        <v>0.26</v>
      </c>
      <c r="BE46" s="31">
        <v>0.12</v>
      </c>
      <c r="BF46" s="31">
        <v>0.06</v>
      </c>
      <c r="BG46" s="31">
        <v>0.14000000000000001</v>
      </c>
      <c r="BH46" s="31">
        <v>0.16</v>
      </c>
      <c r="BI46" s="31">
        <v>0.76</v>
      </c>
      <c r="BJ46" s="31">
        <v>0</v>
      </c>
      <c r="BK46" s="31">
        <v>2.27</v>
      </c>
      <c r="BL46" s="31">
        <v>0</v>
      </c>
      <c r="BM46" s="31">
        <v>0.68</v>
      </c>
      <c r="BN46" s="31">
        <v>0.01</v>
      </c>
      <c r="BO46" s="31">
        <v>0</v>
      </c>
      <c r="BP46" s="31">
        <v>0</v>
      </c>
      <c r="BQ46" s="31">
        <v>0.15</v>
      </c>
      <c r="BR46" s="31">
        <v>0.23</v>
      </c>
      <c r="BS46" s="31">
        <v>1.95</v>
      </c>
      <c r="BT46" s="31">
        <v>0</v>
      </c>
      <c r="BU46" s="31">
        <v>0</v>
      </c>
      <c r="BV46" s="31">
        <v>0.45</v>
      </c>
      <c r="BW46" s="31">
        <v>0.04</v>
      </c>
      <c r="BX46" s="31">
        <v>0</v>
      </c>
      <c r="BY46" s="31">
        <v>0</v>
      </c>
      <c r="BZ46" s="31">
        <v>0</v>
      </c>
      <c r="CA46" s="31">
        <v>0</v>
      </c>
      <c r="CB46" s="31">
        <v>483.16</v>
      </c>
      <c r="CC46" s="33">
        <f>SUM($CC$40:$CC$45)</f>
        <v>90</v>
      </c>
      <c r="CD46" s="31">
        <f>$I$46/$I$47*100</f>
        <v>100</v>
      </c>
      <c r="CE46" s="31">
        <v>212.73</v>
      </c>
      <c r="CG46" s="31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10.75</v>
      </c>
      <c r="CQ46" s="31">
        <v>1.18</v>
      </c>
    </row>
    <row r="47" spans="1:95" s="31" customFormat="1" x14ac:dyDescent="0.25">
      <c r="B47" s="32" t="s">
        <v>99</v>
      </c>
      <c r="D47" s="31">
        <v>24.64</v>
      </c>
      <c r="E47" s="31">
        <v>16.66</v>
      </c>
      <c r="F47" s="31">
        <v>23.09</v>
      </c>
      <c r="G47" s="31">
        <v>1.23</v>
      </c>
      <c r="H47" s="31">
        <v>92.23</v>
      </c>
      <c r="I47" s="31">
        <v>670.67</v>
      </c>
      <c r="J47" s="31">
        <v>11.74</v>
      </c>
      <c r="K47" s="31">
        <v>0.22</v>
      </c>
      <c r="L47" s="31">
        <v>0</v>
      </c>
      <c r="M47" s="31">
        <v>0</v>
      </c>
      <c r="N47" s="31">
        <v>22.1</v>
      </c>
      <c r="O47" s="31">
        <v>65.989999999999995</v>
      </c>
      <c r="P47" s="31">
        <v>4.1399999999999997</v>
      </c>
      <c r="Q47" s="31">
        <v>0</v>
      </c>
      <c r="R47" s="31">
        <v>0</v>
      </c>
      <c r="S47" s="31">
        <v>0.51</v>
      </c>
      <c r="T47" s="31">
        <v>5.5</v>
      </c>
      <c r="U47" s="31">
        <v>860.2</v>
      </c>
      <c r="V47" s="31">
        <v>537.34</v>
      </c>
      <c r="W47" s="31">
        <v>307.12</v>
      </c>
      <c r="X47" s="31">
        <v>77.2</v>
      </c>
      <c r="Y47" s="31">
        <v>442.96</v>
      </c>
      <c r="Z47" s="31">
        <v>3.78</v>
      </c>
      <c r="AA47" s="31">
        <v>198.37</v>
      </c>
      <c r="AB47" s="31">
        <v>86.17</v>
      </c>
      <c r="AC47" s="31">
        <v>307.33</v>
      </c>
      <c r="AD47" s="31">
        <v>1.24</v>
      </c>
      <c r="AE47" s="31">
        <v>0.2</v>
      </c>
      <c r="AF47" s="31">
        <v>0.63</v>
      </c>
      <c r="AG47" s="31">
        <v>1.28</v>
      </c>
      <c r="AH47" s="31">
        <v>7.12</v>
      </c>
      <c r="AI47" s="31">
        <v>1.1100000000000001</v>
      </c>
      <c r="AJ47" s="31">
        <v>0</v>
      </c>
      <c r="AK47" s="31">
        <v>343.96</v>
      </c>
      <c r="AL47" s="31">
        <v>339.7</v>
      </c>
      <c r="AM47" s="31">
        <v>2087.0700000000002</v>
      </c>
      <c r="AN47" s="31">
        <v>1442.11</v>
      </c>
      <c r="AO47" s="31">
        <v>638.92999999999995</v>
      </c>
      <c r="AP47" s="31">
        <v>1017.5</v>
      </c>
      <c r="AQ47" s="31">
        <v>360.23</v>
      </c>
      <c r="AR47" s="31">
        <v>1269.6400000000001</v>
      </c>
      <c r="AS47" s="31">
        <v>943.21</v>
      </c>
      <c r="AT47" s="31">
        <v>1100.32</v>
      </c>
      <c r="AU47" s="31">
        <v>1492.26</v>
      </c>
      <c r="AV47" s="31">
        <v>450.2</v>
      </c>
      <c r="AW47" s="31">
        <v>686.47</v>
      </c>
      <c r="AX47" s="31">
        <v>3297.48</v>
      </c>
      <c r="AY47" s="31">
        <v>10.86</v>
      </c>
      <c r="AZ47" s="31">
        <v>909.14</v>
      </c>
      <c r="BA47" s="31">
        <v>1103.8900000000001</v>
      </c>
      <c r="BB47" s="31">
        <v>1042.71</v>
      </c>
      <c r="BC47" s="31">
        <v>455.11</v>
      </c>
      <c r="BD47" s="31">
        <v>0.26</v>
      </c>
      <c r="BE47" s="31">
        <v>0.12</v>
      </c>
      <c r="BF47" s="31">
        <v>0.06</v>
      </c>
      <c r="BG47" s="31">
        <v>0.14000000000000001</v>
      </c>
      <c r="BH47" s="31">
        <v>0.16</v>
      </c>
      <c r="BI47" s="31">
        <v>0.76</v>
      </c>
      <c r="BJ47" s="31">
        <v>0</v>
      </c>
      <c r="BK47" s="31">
        <v>2.27</v>
      </c>
      <c r="BL47" s="31">
        <v>0</v>
      </c>
      <c r="BM47" s="31">
        <v>0.68</v>
      </c>
      <c r="BN47" s="31">
        <v>0.01</v>
      </c>
      <c r="BO47" s="31">
        <v>0</v>
      </c>
      <c r="BP47" s="31">
        <v>0</v>
      </c>
      <c r="BQ47" s="31">
        <v>0.15</v>
      </c>
      <c r="BR47" s="31">
        <v>0.23</v>
      </c>
      <c r="BS47" s="31">
        <v>1.95</v>
      </c>
      <c r="BT47" s="31">
        <v>0</v>
      </c>
      <c r="BU47" s="31">
        <v>0</v>
      </c>
      <c r="BV47" s="31">
        <v>0.45</v>
      </c>
      <c r="BW47" s="31">
        <v>0.04</v>
      </c>
      <c r="BX47" s="31">
        <v>0</v>
      </c>
      <c r="BY47" s="31">
        <v>0</v>
      </c>
      <c r="BZ47" s="31">
        <v>0</v>
      </c>
      <c r="CA47" s="31">
        <v>0</v>
      </c>
      <c r="CB47" s="31">
        <v>483.16</v>
      </c>
      <c r="CC47" s="33">
        <f>CC46</f>
        <v>90</v>
      </c>
      <c r="CE47" s="31">
        <v>212.73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10.75</v>
      </c>
      <c r="CQ47" s="31">
        <v>1.18</v>
      </c>
    </row>
    <row r="48" spans="1:95" x14ac:dyDescent="0.25">
      <c r="B48" s="24" t="s">
        <v>113</v>
      </c>
    </row>
    <row r="49" spans="1:95" x14ac:dyDescent="0.25">
      <c r="B49" s="24" t="s">
        <v>90</v>
      </c>
    </row>
    <row r="50" spans="1:95" s="28" customFormat="1" ht="39" customHeight="1" x14ac:dyDescent="0.25">
      <c r="A50" s="28" t="str">
        <f>"12/7"</f>
        <v>12/7</v>
      </c>
      <c r="B50" s="29" t="s">
        <v>141</v>
      </c>
      <c r="C50" s="28" t="str">
        <f>"100"</f>
        <v>100</v>
      </c>
      <c r="D50" s="28">
        <v>16.989999999999998</v>
      </c>
      <c r="E50" s="28">
        <v>15.91</v>
      </c>
      <c r="F50" s="28">
        <v>5.86</v>
      </c>
      <c r="G50" s="28">
        <v>0.12</v>
      </c>
      <c r="H50" s="28">
        <v>8.02</v>
      </c>
      <c r="I50" s="28">
        <v>153.23975000000002</v>
      </c>
      <c r="J50" s="28">
        <v>1.41</v>
      </c>
      <c r="K50" s="28">
        <v>0</v>
      </c>
      <c r="L50" s="28">
        <v>0</v>
      </c>
      <c r="M50" s="28">
        <v>0</v>
      </c>
      <c r="N50" s="28">
        <v>1.1499999999999999</v>
      </c>
      <c r="O50" s="28">
        <v>6.84</v>
      </c>
      <c r="P50" s="28">
        <v>0.03</v>
      </c>
      <c r="Q50" s="28">
        <v>0</v>
      </c>
      <c r="R50" s="28">
        <v>0</v>
      </c>
      <c r="S50" s="28">
        <v>0.02</v>
      </c>
      <c r="T50" s="28">
        <v>1.87</v>
      </c>
      <c r="U50" s="28">
        <v>219.47</v>
      </c>
      <c r="V50" s="28">
        <v>216.93</v>
      </c>
      <c r="W50" s="28">
        <v>43.83</v>
      </c>
      <c r="X50" s="28">
        <v>25.38</v>
      </c>
      <c r="Y50" s="28">
        <v>173.16</v>
      </c>
      <c r="Z50" s="28">
        <v>0.63</v>
      </c>
      <c r="AA50" s="28">
        <v>42.13</v>
      </c>
      <c r="AB50" s="28">
        <v>5.75</v>
      </c>
      <c r="AC50" s="28">
        <v>43.15</v>
      </c>
      <c r="AD50" s="28">
        <v>1.1599999999999999</v>
      </c>
      <c r="AE50" s="28">
        <v>0.15</v>
      </c>
      <c r="AF50" s="28">
        <v>0.17</v>
      </c>
      <c r="AG50" s="28">
        <v>3.27</v>
      </c>
      <c r="AH50" s="28">
        <v>6.46</v>
      </c>
      <c r="AI50" s="28">
        <v>0.94</v>
      </c>
      <c r="AJ50" s="28">
        <v>0</v>
      </c>
      <c r="AK50" s="28">
        <v>906.63</v>
      </c>
      <c r="AL50" s="28">
        <v>698.2</v>
      </c>
      <c r="AM50" s="28">
        <v>1419.79</v>
      </c>
      <c r="AN50" s="28">
        <v>1559.84</v>
      </c>
      <c r="AO50" s="28">
        <v>443.94</v>
      </c>
      <c r="AP50" s="28">
        <v>898.82</v>
      </c>
      <c r="AQ50" s="28">
        <v>185.87</v>
      </c>
      <c r="AR50" s="28">
        <v>125.73</v>
      </c>
      <c r="AS50" s="28">
        <v>78.92</v>
      </c>
      <c r="AT50" s="28">
        <v>98.03</v>
      </c>
      <c r="AU50" s="28">
        <v>115.29</v>
      </c>
      <c r="AV50" s="28">
        <v>667.28</v>
      </c>
      <c r="AW50" s="28">
        <v>64.03</v>
      </c>
      <c r="AX50" s="28">
        <v>434.16</v>
      </c>
      <c r="AY50" s="28">
        <v>0.83</v>
      </c>
      <c r="AZ50" s="28">
        <v>130.66999999999999</v>
      </c>
      <c r="BA50" s="28">
        <v>101.7</v>
      </c>
      <c r="BB50" s="28">
        <v>94.57</v>
      </c>
      <c r="BC50" s="28">
        <v>46.99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0.02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0.01</v>
      </c>
      <c r="BT50" s="28">
        <v>0</v>
      </c>
      <c r="BU50" s="28">
        <v>0</v>
      </c>
      <c r="BV50" s="28">
        <v>0.05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82.03</v>
      </c>
      <c r="CC50" s="30">
        <v>44.5</v>
      </c>
      <c r="CE50" s="28">
        <v>43.08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0.5</v>
      </c>
    </row>
    <row r="51" spans="1:95" s="28" customFormat="1" x14ac:dyDescent="0.25">
      <c r="A51" s="28" t="str">
        <f>"3/3"</f>
        <v>3/3</v>
      </c>
      <c r="B51" s="29" t="s">
        <v>114</v>
      </c>
      <c r="C51" s="28" t="str">
        <f>"180"</f>
        <v>180</v>
      </c>
      <c r="D51" s="28">
        <v>3.73</v>
      </c>
      <c r="E51" s="28">
        <v>0.65</v>
      </c>
      <c r="F51" s="28">
        <v>4.4000000000000004</v>
      </c>
      <c r="G51" s="28">
        <v>0.62</v>
      </c>
      <c r="H51" s="28">
        <v>26.49</v>
      </c>
      <c r="I51" s="28">
        <v>159.10285500000001</v>
      </c>
      <c r="J51" s="28">
        <v>2.73</v>
      </c>
      <c r="K51" s="28">
        <v>0.1</v>
      </c>
      <c r="L51" s="28">
        <v>0</v>
      </c>
      <c r="M51" s="28">
        <v>0</v>
      </c>
      <c r="N51" s="28">
        <v>2.58</v>
      </c>
      <c r="O51" s="28">
        <v>21.87</v>
      </c>
      <c r="P51" s="28">
        <v>2.04</v>
      </c>
      <c r="Q51" s="28">
        <v>0</v>
      </c>
      <c r="R51" s="28">
        <v>0</v>
      </c>
      <c r="S51" s="28">
        <v>0.35</v>
      </c>
      <c r="T51" s="28">
        <v>2.27</v>
      </c>
      <c r="U51" s="28">
        <v>93.41</v>
      </c>
      <c r="V51" s="28">
        <v>763.51</v>
      </c>
      <c r="W51" s="28">
        <v>40.75</v>
      </c>
      <c r="X51" s="28">
        <v>36.42</v>
      </c>
      <c r="Y51" s="28">
        <v>104.19</v>
      </c>
      <c r="Z51" s="28">
        <v>1.35</v>
      </c>
      <c r="AA51" s="28">
        <v>22.5</v>
      </c>
      <c r="AB51" s="28">
        <v>40.93</v>
      </c>
      <c r="AC51" s="28">
        <v>30.06</v>
      </c>
      <c r="AD51" s="28">
        <v>0.21</v>
      </c>
      <c r="AE51" s="28">
        <v>0.14000000000000001</v>
      </c>
      <c r="AF51" s="28">
        <v>0.12</v>
      </c>
      <c r="AG51" s="28">
        <v>1.6</v>
      </c>
      <c r="AH51" s="28">
        <v>3.11</v>
      </c>
      <c r="AI51" s="28">
        <v>6.54</v>
      </c>
      <c r="AJ51" s="28">
        <v>0</v>
      </c>
      <c r="AK51" s="28">
        <v>36.64</v>
      </c>
      <c r="AL51" s="28">
        <v>36.17</v>
      </c>
      <c r="AM51" s="28">
        <v>139.19</v>
      </c>
      <c r="AN51" s="28">
        <v>141.72</v>
      </c>
      <c r="AO51" s="28">
        <v>31.93</v>
      </c>
      <c r="AP51" s="28">
        <v>91.36</v>
      </c>
      <c r="AQ51" s="28">
        <v>41.81</v>
      </c>
      <c r="AR51" s="28">
        <v>96.1</v>
      </c>
      <c r="AS51" s="28">
        <v>90.8</v>
      </c>
      <c r="AT51" s="28">
        <v>247.35</v>
      </c>
      <c r="AU51" s="28">
        <v>110.17</v>
      </c>
      <c r="AV51" s="28">
        <v>23.04</v>
      </c>
      <c r="AW51" s="28">
        <v>64.13</v>
      </c>
      <c r="AX51" s="28">
        <v>344.65</v>
      </c>
      <c r="AY51" s="28">
        <v>0</v>
      </c>
      <c r="AZ51" s="28">
        <v>48.22</v>
      </c>
      <c r="BA51" s="28">
        <v>43.86</v>
      </c>
      <c r="BB51" s="28">
        <v>87.3</v>
      </c>
      <c r="BC51" s="28">
        <v>25.99</v>
      </c>
      <c r="BD51" s="28">
        <v>0.11</v>
      </c>
      <c r="BE51" s="28">
        <v>0.05</v>
      </c>
      <c r="BF51" s="28">
        <v>0.03</v>
      </c>
      <c r="BG51" s="28">
        <v>0.06</v>
      </c>
      <c r="BH51" s="28">
        <v>7.0000000000000007E-2</v>
      </c>
      <c r="BI51" s="28">
        <v>0.34</v>
      </c>
      <c r="BJ51" s="28">
        <v>0</v>
      </c>
      <c r="BK51" s="28">
        <v>1.05</v>
      </c>
      <c r="BL51" s="28">
        <v>0</v>
      </c>
      <c r="BM51" s="28">
        <v>0.31</v>
      </c>
      <c r="BN51" s="28">
        <v>0</v>
      </c>
      <c r="BO51" s="28">
        <v>0</v>
      </c>
      <c r="BP51" s="28">
        <v>0</v>
      </c>
      <c r="BQ51" s="28">
        <v>7.0000000000000007E-2</v>
      </c>
      <c r="BR51" s="28">
        <v>0.11</v>
      </c>
      <c r="BS51" s="28">
        <v>1.02</v>
      </c>
      <c r="BT51" s="28">
        <v>0</v>
      </c>
      <c r="BU51" s="28">
        <v>0</v>
      </c>
      <c r="BV51" s="28">
        <v>0.17</v>
      </c>
      <c r="BW51" s="28">
        <v>0</v>
      </c>
      <c r="BX51" s="28">
        <v>0</v>
      </c>
      <c r="BY51" s="28">
        <v>0</v>
      </c>
      <c r="BZ51" s="28">
        <v>0</v>
      </c>
      <c r="CA51" s="28">
        <v>0</v>
      </c>
      <c r="CB51" s="28">
        <v>148.35</v>
      </c>
      <c r="CC51" s="30">
        <v>18.57</v>
      </c>
      <c r="CE51" s="28">
        <v>29.32</v>
      </c>
      <c r="CG51" s="28">
        <v>0</v>
      </c>
      <c r="CH51" s="28">
        <v>0</v>
      </c>
      <c r="CI51" s="28">
        <v>0</v>
      </c>
      <c r="CJ51" s="28">
        <v>0</v>
      </c>
      <c r="CK51" s="28">
        <v>0</v>
      </c>
      <c r="CL51" s="28">
        <v>0</v>
      </c>
      <c r="CM51" s="28">
        <v>0</v>
      </c>
      <c r="CN51" s="28">
        <v>0</v>
      </c>
      <c r="CO51" s="28">
        <v>0</v>
      </c>
      <c r="CP51" s="28">
        <v>0</v>
      </c>
      <c r="CQ51" s="28">
        <v>0.27</v>
      </c>
    </row>
    <row r="52" spans="1:95" s="28" customFormat="1" x14ac:dyDescent="0.25">
      <c r="A52" s="28" t="str">
        <f>"-"</f>
        <v>-</v>
      </c>
      <c r="B52" s="29" t="s">
        <v>95</v>
      </c>
      <c r="C52" s="28" t="str">
        <f>"40"</f>
        <v>40</v>
      </c>
      <c r="D52" s="28">
        <v>2.64</v>
      </c>
      <c r="E52" s="28">
        <v>0</v>
      </c>
      <c r="F52" s="28">
        <v>0.26</v>
      </c>
      <c r="G52" s="28">
        <v>0.26</v>
      </c>
      <c r="H52" s="28">
        <v>18.760000000000002</v>
      </c>
      <c r="I52" s="28">
        <v>89.560399999999987</v>
      </c>
      <c r="J52" s="28">
        <v>0</v>
      </c>
      <c r="K52" s="28">
        <v>0</v>
      </c>
      <c r="L52" s="28">
        <v>0</v>
      </c>
      <c r="M52" s="28">
        <v>0</v>
      </c>
      <c r="N52" s="28">
        <v>0.44</v>
      </c>
      <c r="O52" s="28">
        <v>18.239999999999998</v>
      </c>
      <c r="P52" s="28">
        <v>0.08</v>
      </c>
      <c r="Q52" s="28">
        <v>0</v>
      </c>
      <c r="R52" s="28">
        <v>0</v>
      </c>
      <c r="S52" s="28">
        <v>0</v>
      </c>
      <c r="T52" s="28">
        <v>0.72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203.58</v>
      </c>
      <c r="AN52" s="28">
        <v>67.510000000000005</v>
      </c>
      <c r="AO52" s="28">
        <v>40.020000000000003</v>
      </c>
      <c r="AP52" s="28">
        <v>80.040000000000006</v>
      </c>
      <c r="AQ52" s="28">
        <v>30.28</v>
      </c>
      <c r="AR52" s="28">
        <v>144.77000000000001</v>
      </c>
      <c r="AS52" s="28">
        <v>89.78</v>
      </c>
      <c r="AT52" s="28">
        <v>125.28</v>
      </c>
      <c r="AU52" s="28">
        <v>103.36</v>
      </c>
      <c r="AV52" s="28">
        <v>54.29</v>
      </c>
      <c r="AW52" s="28">
        <v>96.05</v>
      </c>
      <c r="AX52" s="28">
        <v>803.18</v>
      </c>
      <c r="AY52" s="28">
        <v>0</v>
      </c>
      <c r="AZ52" s="28">
        <v>261.7</v>
      </c>
      <c r="BA52" s="28">
        <v>113.8</v>
      </c>
      <c r="BB52" s="28">
        <v>75.52</v>
      </c>
      <c r="BC52" s="28">
        <v>59.86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0.03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0.03</v>
      </c>
      <c r="BT52" s="28">
        <v>0</v>
      </c>
      <c r="BU52" s="28">
        <v>0</v>
      </c>
      <c r="BV52" s="28">
        <v>0.11</v>
      </c>
      <c r="BW52" s="28">
        <v>0.01</v>
      </c>
      <c r="BX52" s="28">
        <v>0</v>
      </c>
      <c r="BY52" s="28">
        <v>0</v>
      </c>
      <c r="BZ52" s="28">
        <v>0</v>
      </c>
      <c r="CA52" s="28">
        <v>0</v>
      </c>
      <c r="CB52" s="28">
        <v>15.64</v>
      </c>
      <c r="CC52" s="30">
        <v>3.45</v>
      </c>
      <c r="CE52" s="28">
        <v>0</v>
      </c>
      <c r="CG52" s="28">
        <v>0</v>
      </c>
      <c r="CH52" s="28">
        <v>0</v>
      </c>
      <c r="CI52" s="28">
        <v>0</v>
      </c>
      <c r="CJ52" s="28">
        <v>0</v>
      </c>
      <c r="CK52" s="28">
        <v>0</v>
      </c>
      <c r="CL52" s="28">
        <v>0</v>
      </c>
      <c r="CM52" s="28">
        <v>0</v>
      </c>
      <c r="CN52" s="28">
        <v>0</v>
      </c>
      <c r="CO52" s="28">
        <v>0</v>
      </c>
      <c r="CP52" s="28">
        <v>0</v>
      </c>
      <c r="CQ52" s="28">
        <v>0</v>
      </c>
    </row>
    <row r="53" spans="1:95" s="28" customFormat="1" x14ac:dyDescent="0.25">
      <c r="A53" s="28" t="str">
        <f>"-"</f>
        <v>-</v>
      </c>
      <c r="B53" s="29" t="s">
        <v>96</v>
      </c>
      <c r="C53" s="28" t="str">
        <f>"30"</f>
        <v>30</v>
      </c>
      <c r="D53" s="28">
        <v>1.98</v>
      </c>
      <c r="E53" s="28">
        <v>0</v>
      </c>
      <c r="F53" s="28">
        <v>0.36</v>
      </c>
      <c r="G53" s="28">
        <v>0.36</v>
      </c>
      <c r="H53" s="28">
        <v>12.51</v>
      </c>
      <c r="I53" s="28">
        <v>58.013999999999996</v>
      </c>
      <c r="J53" s="28">
        <v>0.06</v>
      </c>
      <c r="K53" s="28">
        <v>0</v>
      </c>
      <c r="L53" s="28">
        <v>0</v>
      </c>
      <c r="M53" s="28">
        <v>0</v>
      </c>
      <c r="N53" s="28">
        <v>0.36</v>
      </c>
      <c r="O53" s="28">
        <v>9.66</v>
      </c>
      <c r="P53" s="28">
        <v>2.4900000000000002</v>
      </c>
      <c r="Q53" s="28">
        <v>0</v>
      </c>
      <c r="R53" s="28">
        <v>0</v>
      </c>
      <c r="S53" s="28">
        <v>0.3</v>
      </c>
      <c r="T53" s="28">
        <v>0.75</v>
      </c>
      <c r="U53" s="28">
        <v>183</v>
      </c>
      <c r="V53" s="28">
        <v>73.5</v>
      </c>
      <c r="W53" s="28">
        <v>10.5</v>
      </c>
      <c r="X53" s="28">
        <v>14.1</v>
      </c>
      <c r="Y53" s="28">
        <v>47.4</v>
      </c>
      <c r="Z53" s="28">
        <v>1.17</v>
      </c>
      <c r="AA53" s="28">
        <v>0</v>
      </c>
      <c r="AB53" s="28">
        <v>1.5</v>
      </c>
      <c r="AC53" s="28">
        <v>0.3</v>
      </c>
      <c r="AD53" s="28">
        <v>0.42</v>
      </c>
      <c r="AE53" s="28">
        <v>0.05</v>
      </c>
      <c r="AF53" s="28">
        <v>0.02</v>
      </c>
      <c r="AG53" s="28">
        <v>0.21</v>
      </c>
      <c r="AH53" s="28">
        <v>0.6</v>
      </c>
      <c r="AI53" s="28">
        <v>0</v>
      </c>
      <c r="AJ53" s="28">
        <v>0</v>
      </c>
      <c r="AK53" s="28">
        <v>0</v>
      </c>
      <c r="AL53" s="28">
        <v>0</v>
      </c>
      <c r="AM53" s="28">
        <v>128.1</v>
      </c>
      <c r="AN53" s="28">
        <v>66.900000000000006</v>
      </c>
      <c r="AO53" s="28">
        <v>27.9</v>
      </c>
      <c r="AP53" s="28">
        <v>59.4</v>
      </c>
      <c r="AQ53" s="28">
        <v>24</v>
      </c>
      <c r="AR53" s="28">
        <v>111.3</v>
      </c>
      <c r="AS53" s="28">
        <v>89.1</v>
      </c>
      <c r="AT53" s="28">
        <v>87.3</v>
      </c>
      <c r="AU53" s="28">
        <v>139.19999999999999</v>
      </c>
      <c r="AV53" s="28">
        <v>37.200000000000003</v>
      </c>
      <c r="AW53" s="28">
        <v>93</v>
      </c>
      <c r="AX53" s="28">
        <v>458.7</v>
      </c>
      <c r="AY53" s="28">
        <v>0</v>
      </c>
      <c r="AZ53" s="28">
        <v>157.80000000000001</v>
      </c>
      <c r="BA53" s="28">
        <v>87.3</v>
      </c>
      <c r="BB53" s="28">
        <v>54</v>
      </c>
      <c r="BC53" s="28">
        <v>39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0.04</v>
      </c>
      <c r="BL53" s="28">
        <v>0</v>
      </c>
      <c r="BM53" s="28">
        <v>0</v>
      </c>
      <c r="BN53" s="28">
        <v>0.01</v>
      </c>
      <c r="BO53" s="28">
        <v>0</v>
      </c>
      <c r="BP53" s="28">
        <v>0</v>
      </c>
      <c r="BQ53" s="28">
        <v>0</v>
      </c>
      <c r="BR53" s="28">
        <v>0</v>
      </c>
      <c r="BS53" s="28">
        <v>0.03</v>
      </c>
      <c r="BT53" s="28">
        <v>0</v>
      </c>
      <c r="BU53" s="28">
        <v>0</v>
      </c>
      <c r="BV53" s="28">
        <v>0.14000000000000001</v>
      </c>
      <c r="BW53" s="28">
        <v>0.02</v>
      </c>
      <c r="BX53" s="28">
        <v>0</v>
      </c>
      <c r="BY53" s="28">
        <v>0</v>
      </c>
      <c r="BZ53" s="28">
        <v>0</v>
      </c>
      <c r="CA53" s="28">
        <v>0</v>
      </c>
      <c r="CB53" s="28">
        <v>14.1</v>
      </c>
      <c r="CC53" s="30">
        <v>1.58</v>
      </c>
      <c r="CE53" s="28">
        <v>0.25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</row>
    <row r="54" spans="1:95" s="28" customFormat="1" ht="31.5" x14ac:dyDescent="0.25">
      <c r="A54" s="28" t="str">
        <f>"37/10"</f>
        <v>37/10</v>
      </c>
      <c r="B54" s="29" t="s">
        <v>115</v>
      </c>
      <c r="C54" s="28" t="str">
        <f>"200"</f>
        <v>200</v>
      </c>
      <c r="D54" s="28">
        <v>0.24</v>
      </c>
      <c r="E54" s="28">
        <v>0</v>
      </c>
      <c r="F54" s="28">
        <v>0.1</v>
      </c>
      <c r="G54" s="28">
        <v>0.1</v>
      </c>
      <c r="H54" s="28">
        <v>19.489999999999998</v>
      </c>
      <c r="I54" s="28">
        <v>74.31777000000001</v>
      </c>
      <c r="J54" s="28">
        <v>0.02</v>
      </c>
      <c r="K54" s="28">
        <v>0</v>
      </c>
      <c r="L54" s="28">
        <v>0</v>
      </c>
      <c r="M54" s="28">
        <v>0</v>
      </c>
      <c r="N54" s="28">
        <v>17.52</v>
      </c>
      <c r="O54" s="28">
        <v>0.43</v>
      </c>
      <c r="P54" s="28">
        <v>1.54</v>
      </c>
      <c r="Q54" s="28">
        <v>0</v>
      </c>
      <c r="R54" s="28">
        <v>0</v>
      </c>
      <c r="S54" s="28">
        <v>0.35</v>
      </c>
      <c r="T54" s="28">
        <v>0.35</v>
      </c>
      <c r="U54" s="28">
        <v>0.89</v>
      </c>
      <c r="V54" s="28">
        <v>3.86</v>
      </c>
      <c r="W54" s="28">
        <v>4.51</v>
      </c>
      <c r="X54" s="28">
        <v>1.1399999999999999</v>
      </c>
      <c r="Y54" s="28">
        <v>1.1200000000000001</v>
      </c>
      <c r="Z54" s="28">
        <v>0.23</v>
      </c>
      <c r="AA54" s="28">
        <v>0</v>
      </c>
      <c r="AB54" s="28">
        <v>351</v>
      </c>
      <c r="AC54" s="28">
        <v>65.099999999999994</v>
      </c>
      <c r="AD54" s="28">
        <v>0.26</v>
      </c>
      <c r="AE54" s="28">
        <v>0.01</v>
      </c>
      <c r="AF54" s="28">
        <v>0.02</v>
      </c>
      <c r="AG54" s="28">
        <v>0.08</v>
      </c>
      <c r="AH54" s="28">
        <v>0.11</v>
      </c>
      <c r="AI54" s="28">
        <v>39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239.02</v>
      </c>
      <c r="CC54" s="30">
        <v>8.89</v>
      </c>
      <c r="CE54" s="28">
        <v>58.5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15</v>
      </c>
      <c r="CQ54" s="28">
        <v>0</v>
      </c>
    </row>
    <row r="55" spans="1:95" s="25" customFormat="1" x14ac:dyDescent="0.25">
      <c r="A55" s="25" t="str">
        <f>"-"</f>
        <v>-</v>
      </c>
      <c r="B55" s="26" t="s">
        <v>116</v>
      </c>
      <c r="C55" s="25" t="str">
        <f>"50"</f>
        <v>50</v>
      </c>
      <c r="D55" s="25">
        <v>0.39</v>
      </c>
      <c r="E55" s="25">
        <v>0</v>
      </c>
      <c r="F55" s="25">
        <v>0.05</v>
      </c>
      <c r="G55" s="25">
        <v>0.05</v>
      </c>
      <c r="H55" s="25">
        <v>1.72</v>
      </c>
      <c r="I55" s="25">
        <v>7.8056999999999999</v>
      </c>
      <c r="J55" s="25">
        <v>0</v>
      </c>
      <c r="K55" s="25">
        <v>0</v>
      </c>
      <c r="L55" s="25">
        <v>0</v>
      </c>
      <c r="M55" s="25">
        <v>0</v>
      </c>
      <c r="N55" s="25">
        <v>1.18</v>
      </c>
      <c r="O55" s="25">
        <v>0.05</v>
      </c>
      <c r="P55" s="25">
        <v>0.49</v>
      </c>
      <c r="Q55" s="25">
        <v>0</v>
      </c>
      <c r="R55" s="25">
        <v>0</v>
      </c>
      <c r="S55" s="25">
        <v>0.05</v>
      </c>
      <c r="T55" s="25">
        <v>0.25</v>
      </c>
      <c r="U55" s="25">
        <v>3.92</v>
      </c>
      <c r="V55" s="25">
        <v>69.09</v>
      </c>
      <c r="W55" s="25">
        <v>11.27</v>
      </c>
      <c r="X55" s="25">
        <v>6.86</v>
      </c>
      <c r="Y55" s="25">
        <v>20.58</v>
      </c>
      <c r="Z55" s="25">
        <v>0.28999999999999998</v>
      </c>
      <c r="AA55" s="25">
        <v>0</v>
      </c>
      <c r="AB55" s="25">
        <v>29.4</v>
      </c>
      <c r="AC55" s="25">
        <v>5</v>
      </c>
      <c r="AD55" s="25">
        <v>0.05</v>
      </c>
      <c r="AE55" s="25">
        <v>0.01</v>
      </c>
      <c r="AF55" s="25">
        <v>0.02</v>
      </c>
      <c r="AG55" s="25">
        <v>0.1</v>
      </c>
      <c r="AH55" s="25">
        <v>0.15</v>
      </c>
      <c r="AI55" s="25">
        <v>4.9000000000000004</v>
      </c>
      <c r="AJ55" s="25">
        <v>0</v>
      </c>
      <c r="AK55" s="25">
        <v>13.23</v>
      </c>
      <c r="AL55" s="25">
        <v>10.29</v>
      </c>
      <c r="AM55" s="25">
        <v>14.7</v>
      </c>
      <c r="AN55" s="25">
        <v>12.74</v>
      </c>
      <c r="AO55" s="25">
        <v>2.94</v>
      </c>
      <c r="AP55" s="25">
        <v>10.29</v>
      </c>
      <c r="AQ55" s="25">
        <v>2.4500000000000002</v>
      </c>
      <c r="AR55" s="25">
        <v>8.33</v>
      </c>
      <c r="AS55" s="25">
        <v>12.74</v>
      </c>
      <c r="AT55" s="25">
        <v>22.05</v>
      </c>
      <c r="AU55" s="25">
        <v>25.97</v>
      </c>
      <c r="AV55" s="25">
        <v>4.9000000000000004</v>
      </c>
      <c r="AW55" s="25">
        <v>13.72</v>
      </c>
      <c r="AX55" s="25">
        <v>68.599999999999994</v>
      </c>
      <c r="AY55" s="25">
        <v>0</v>
      </c>
      <c r="AZ55" s="25">
        <v>8.33</v>
      </c>
      <c r="BA55" s="25">
        <v>13.23</v>
      </c>
      <c r="BB55" s="25">
        <v>10.29</v>
      </c>
      <c r="BC55" s="25">
        <v>3.43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47.5</v>
      </c>
      <c r="CC55" s="27">
        <v>13.01</v>
      </c>
      <c r="CE55" s="25">
        <v>4.9000000000000004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</row>
    <row r="56" spans="1:95" s="31" customFormat="1" x14ac:dyDescent="0.25">
      <c r="B56" s="32" t="s">
        <v>98</v>
      </c>
      <c r="D56" s="31">
        <v>25.98</v>
      </c>
      <c r="E56" s="31">
        <v>16.57</v>
      </c>
      <c r="F56" s="31">
        <v>11.03</v>
      </c>
      <c r="G56" s="31">
        <v>1.51</v>
      </c>
      <c r="H56" s="31">
        <v>86.98</v>
      </c>
      <c r="I56" s="31">
        <v>542.04</v>
      </c>
      <c r="J56" s="31">
        <v>4.22</v>
      </c>
      <c r="K56" s="31">
        <v>0.1</v>
      </c>
      <c r="L56" s="31">
        <v>0</v>
      </c>
      <c r="M56" s="31">
        <v>0</v>
      </c>
      <c r="N56" s="31">
        <v>23.22</v>
      </c>
      <c r="O56" s="31">
        <v>57.09</v>
      </c>
      <c r="P56" s="31">
        <v>6.67</v>
      </c>
      <c r="Q56" s="31">
        <v>0</v>
      </c>
      <c r="R56" s="31">
        <v>0</v>
      </c>
      <c r="S56" s="31">
        <v>1.06</v>
      </c>
      <c r="T56" s="31">
        <v>6.2</v>
      </c>
      <c r="U56" s="31">
        <v>500.69</v>
      </c>
      <c r="V56" s="31">
        <v>1126.8900000000001</v>
      </c>
      <c r="W56" s="31">
        <v>110.86</v>
      </c>
      <c r="X56" s="31">
        <v>83.9</v>
      </c>
      <c r="Y56" s="31">
        <v>346.44</v>
      </c>
      <c r="Z56" s="31">
        <v>3.67</v>
      </c>
      <c r="AA56" s="31">
        <v>64.63</v>
      </c>
      <c r="AB56" s="31">
        <v>428.58</v>
      </c>
      <c r="AC56" s="31">
        <v>143.61000000000001</v>
      </c>
      <c r="AD56" s="31">
        <v>2.09</v>
      </c>
      <c r="AE56" s="31">
        <v>0.37</v>
      </c>
      <c r="AF56" s="31">
        <v>0.36</v>
      </c>
      <c r="AG56" s="31">
        <v>5.26</v>
      </c>
      <c r="AH56" s="31">
        <v>10.42</v>
      </c>
      <c r="AI56" s="31">
        <v>51.37</v>
      </c>
      <c r="AJ56" s="31">
        <v>0</v>
      </c>
      <c r="AK56" s="31">
        <v>956.5</v>
      </c>
      <c r="AL56" s="31">
        <v>744.66</v>
      </c>
      <c r="AM56" s="31">
        <v>1905.36</v>
      </c>
      <c r="AN56" s="31">
        <v>1848.71</v>
      </c>
      <c r="AO56" s="31">
        <v>546.73</v>
      </c>
      <c r="AP56" s="31">
        <v>1139.9100000000001</v>
      </c>
      <c r="AQ56" s="31">
        <v>284.39999999999998</v>
      </c>
      <c r="AR56" s="31">
        <v>486.23</v>
      </c>
      <c r="AS56" s="31">
        <v>361.35</v>
      </c>
      <c r="AT56" s="31">
        <v>580.01</v>
      </c>
      <c r="AU56" s="31">
        <v>493.99</v>
      </c>
      <c r="AV56" s="31">
        <v>786.71</v>
      </c>
      <c r="AW56" s="31">
        <v>330.92</v>
      </c>
      <c r="AX56" s="31">
        <v>2109.3000000000002</v>
      </c>
      <c r="AY56" s="31">
        <v>0.83</v>
      </c>
      <c r="AZ56" s="31">
        <v>606.72</v>
      </c>
      <c r="BA56" s="31">
        <v>359.89</v>
      </c>
      <c r="BB56" s="31">
        <v>321.67</v>
      </c>
      <c r="BC56" s="31">
        <v>175.27</v>
      </c>
      <c r="BD56" s="31">
        <v>0.11</v>
      </c>
      <c r="BE56" s="31">
        <v>0.05</v>
      </c>
      <c r="BF56" s="31">
        <v>0.03</v>
      </c>
      <c r="BG56" s="31">
        <v>0.06</v>
      </c>
      <c r="BH56" s="31">
        <v>7.0000000000000007E-2</v>
      </c>
      <c r="BI56" s="31">
        <v>0.34</v>
      </c>
      <c r="BJ56" s="31">
        <v>0</v>
      </c>
      <c r="BK56" s="31">
        <v>1.1399999999999999</v>
      </c>
      <c r="BL56" s="31">
        <v>0</v>
      </c>
      <c r="BM56" s="31">
        <v>0.32</v>
      </c>
      <c r="BN56" s="31">
        <v>0.01</v>
      </c>
      <c r="BO56" s="31">
        <v>0</v>
      </c>
      <c r="BP56" s="31">
        <v>0</v>
      </c>
      <c r="BQ56" s="31">
        <v>7.0000000000000007E-2</v>
      </c>
      <c r="BR56" s="31">
        <v>0.11</v>
      </c>
      <c r="BS56" s="31">
        <v>1.0900000000000001</v>
      </c>
      <c r="BT56" s="31">
        <v>0</v>
      </c>
      <c r="BU56" s="31">
        <v>0</v>
      </c>
      <c r="BV56" s="31">
        <v>0.47</v>
      </c>
      <c r="BW56" s="31">
        <v>0.04</v>
      </c>
      <c r="BX56" s="31">
        <v>0</v>
      </c>
      <c r="BY56" s="31">
        <v>0</v>
      </c>
      <c r="BZ56" s="31">
        <v>0</v>
      </c>
      <c r="CA56" s="31">
        <v>0</v>
      </c>
      <c r="CB56" s="31">
        <v>546.63</v>
      </c>
      <c r="CC56" s="33">
        <f>SUM($CC$49:$CC$55)</f>
        <v>90</v>
      </c>
      <c r="CD56" s="31">
        <f>$I$56/$I$57*100</f>
        <v>100</v>
      </c>
      <c r="CE56" s="31">
        <v>136.05000000000001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15</v>
      </c>
      <c r="CQ56" s="31">
        <v>0.77</v>
      </c>
    </row>
    <row r="57" spans="1:95" s="31" customFormat="1" x14ac:dyDescent="0.25">
      <c r="B57" s="32" t="s">
        <v>99</v>
      </c>
      <c r="D57" s="31">
        <v>25.98</v>
      </c>
      <c r="E57" s="31">
        <v>16.57</v>
      </c>
      <c r="F57" s="31">
        <v>11.03</v>
      </c>
      <c r="G57" s="31">
        <v>1.51</v>
      </c>
      <c r="H57" s="31">
        <v>86.98</v>
      </c>
      <c r="I57" s="31">
        <v>542.04</v>
      </c>
      <c r="J57" s="31">
        <v>4.22</v>
      </c>
      <c r="K57" s="31">
        <v>0.1</v>
      </c>
      <c r="L57" s="31">
        <v>0</v>
      </c>
      <c r="M57" s="31">
        <v>0</v>
      </c>
      <c r="N57" s="31">
        <v>23.22</v>
      </c>
      <c r="O57" s="31">
        <v>57.09</v>
      </c>
      <c r="P57" s="31">
        <v>6.67</v>
      </c>
      <c r="Q57" s="31">
        <v>0</v>
      </c>
      <c r="R57" s="31">
        <v>0</v>
      </c>
      <c r="S57" s="31">
        <v>1.06</v>
      </c>
      <c r="T57" s="31">
        <v>6.2</v>
      </c>
      <c r="U57" s="31">
        <v>500.69</v>
      </c>
      <c r="V57" s="31">
        <v>1126.8900000000001</v>
      </c>
      <c r="W57" s="31">
        <v>110.86</v>
      </c>
      <c r="X57" s="31">
        <v>83.9</v>
      </c>
      <c r="Y57" s="31">
        <v>346.44</v>
      </c>
      <c r="Z57" s="31">
        <v>3.67</v>
      </c>
      <c r="AA57" s="31">
        <v>64.63</v>
      </c>
      <c r="AB57" s="31">
        <v>428.58</v>
      </c>
      <c r="AC57" s="31">
        <v>143.61000000000001</v>
      </c>
      <c r="AD57" s="31">
        <v>2.09</v>
      </c>
      <c r="AE57" s="31">
        <v>0.37</v>
      </c>
      <c r="AF57" s="31">
        <v>0.36</v>
      </c>
      <c r="AG57" s="31">
        <v>5.26</v>
      </c>
      <c r="AH57" s="31">
        <v>10.42</v>
      </c>
      <c r="AI57" s="31">
        <v>51.37</v>
      </c>
      <c r="AJ57" s="31">
        <v>0</v>
      </c>
      <c r="AK57" s="31">
        <v>956.5</v>
      </c>
      <c r="AL57" s="31">
        <v>744.66</v>
      </c>
      <c r="AM57" s="31">
        <v>1905.36</v>
      </c>
      <c r="AN57" s="31">
        <v>1848.71</v>
      </c>
      <c r="AO57" s="31">
        <v>546.73</v>
      </c>
      <c r="AP57" s="31">
        <v>1139.9100000000001</v>
      </c>
      <c r="AQ57" s="31">
        <v>284.39999999999998</v>
      </c>
      <c r="AR57" s="31">
        <v>486.23</v>
      </c>
      <c r="AS57" s="31">
        <v>361.35</v>
      </c>
      <c r="AT57" s="31">
        <v>580.01</v>
      </c>
      <c r="AU57" s="31">
        <v>493.99</v>
      </c>
      <c r="AV57" s="31">
        <v>786.71</v>
      </c>
      <c r="AW57" s="31">
        <v>330.92</v>
      </c>
      <c r="AX57" s="31">
        <v>2109.3000000000002</v>
      </c>
      <c r="AY57" s="31">
        <v>0.83</v>
      </c>
      <c r="AZ57" s="31">
        <v>606.72</v>
      </c>
      <c r="BA57" s="31">
        <v>359.89</v>
      </c>
      <c r="BB57" s="31">
        <v>321.67</v>
      </c>
      <c r="BC57" s="31">
        <v>175.27</v>
      </c>
      <c r="BD57" s="31">
        <v>0.11</v>
      </c>
      <c r="BE57" s="31">
        <v>0.05</v>
      </c>
      <c r="BF57" s="31">
        <v>0.03</v>
      </c>
      <c r="BG57" s="31">
        <v>0.06</v>
      </c>
      <c r="BH57" s="31">
        <v>7.0000000000000007E-2</v>
      </c>
      <c r="BI57" s="31">
        <v>0.34</v>
      </c>
      <c r="BJ57" s="31">
        <v>0</v>
      </c>
      <c r="BK57" s="31">
        <v>1.1399999999999999</v>
      </c>
      <c r="BL57" s="31">
        <v>0</v>
      </c>
      <c r="BM57" s="31">
        <v>0.32</v>
      </c>
      <c r="BN57" s="31">
        <v>0.01</v>
      </c>
      <c r="BO57" s="31">
        <v>0</v>
      </c>
      <c r="BP57" s="31">
        <v>0</v>
      </c>
      <c r="BQ57" s="31">
        <v>7.0000000000000007E-2</v>
      </c>
      <c r="BR57" s="31">
        <v>0.11</v>
      </c>
      <c r="BS57" s="31">
        <v>1.0900000000000001</v>
      </c>
      <c r="BT57" s="31">
        <v>0</v>
      </c>
      <c r="BU57" s="31">
        <v>0</v>
      </c>
      <c r="BV57" s="31">
        <v>0.47</v>
      </c>
      <c r="BW57" s="31">
        <v>0.04</v>
      </c>
      <c r="BX57" s="31">
        <v>0</v>
      </c>
      <c r="BY57" s="31">
        <v>0</v>
      </c>
      <c r="BZ57" s="31">
        <v>0</v>
      </c>
      <c r="CA57" s="31">
        <v>0</v>
      </c>
      <c r="CB57" s="31">
        <v>546.63</v>
      </c>
      <c r="CC57" s="33">
        <f>CC56</f>
        <v>90</v>
      </c>
      <c r="CE57" s="31">
        <v>136.05000000000001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15</v>
      </c>
      <c r="CQ57" s="31">
        <v>0.77</v>
      </c>
    </row>
    <row r="58" spans="1:95" x14ac:dyDescent="0.25">
      <c r="B58" s="24" t="s">
        <v>117</v>
      </c>
    </row>
    <row r="59" spans="1:95" x14ac:dyDescent="0.25">
      <c r="B59" s="24" t="s">
        <v>90</v>
      </c>
    </row>
    <row r="60" spans="1:95" s="28" customFormat="1" ht="47.25" x14ac:dyDescent="0.25">
      <c r="A60" s="28" t="str">
        <f>"19/4"</f>
        <v>19/4</v>
      </c>
      <c r="B60" s="29" t="s">
        <v>118</v>
      </c>
      <c r="C60" s="28" t="str">
        <f>"250"</f>
        <v>250</v>
      </c>
      <c r="D60" s="28">
        <v>6.38</v>
      </c>
      <c r="E60" s="28">
        <v>3.75</v>
      </c>
      <c r="F60" s="28">
        <v>8.14</v>
      </c>
      <c r="G60" s="28">
        <v>0.64</v>
      </c>
      <c r="H60" s="28">
        <v>32.79</v>
      </c>
      <c r="I60" s="28">
        <v>226.16450374999999</v>
      </c>
      <c r="J60" s="28">
        <v>5.63</v>
      </c>
      <c r="K60" s="28">
        <v>0.14000000000000001</v>
      </c>
      <c r="L60" s="28">
        <v>0</v>
      </c>
      <c r="M60" s="28">
        <v>0</v>
      </c>
      <c r="N60" s="28">
        <v>11.5</v>
      </c>
      <c r="O60" s="28">
        <v>19.37</v>
      </c>
      <c r="P60" s="28">
        <v>1.93</v>
      </c>
      <c r="Q60" s="28">
        <v>0</v>
      </c>
      <c r="R60" s="28">
        <v>0</v>
      </c>
      <c r="S60" s="28">
        <v>0.13</v>
      </c>
      <c r="T60" s="28">
        <v>1.98</v>
      </c>
      <c r="U60" s="28">
        <v>309.35000000000002</v>
      </c>
      <c r="V60" s="28">
        <v>228.16</v>
      </c>
      <c r="W60" s="28">
        <v>141.88999999999999</v>
      </c>
      <c r="X60" s="28">
        <v>47.73</v>
      </c>
      <c r="Y60" s="28">
        <v>161.99</v>
      </c>
      <c r="Z60" s="28">
        <v>1.1200000000000001</v>
      </c>
      <c r="AA60" s="28">
        <v>30.3</v>
      </c>
      <c r="AB60" s="28">
        <v>26.3</v>
      </c>
      <c r="AC60" s="28">
        <v>56.45</v>
      </c>
      <c r="AD60" s="28">
        <v>0.25</v>
      </c>
      <c r="AE60" s="28">
        <v>0.09</v>
      </c>
      <c r="AF60" s="28">
        <v>0.19</v>
      </c>
      <c r="AG60" s="28">
        <v>0.81</v>
      </c>
      <c r="AH60" s="28">
        <v>2.64</v>
      </c>
      <c r="AI60" s="28">
        <v>0.66</v>
      </c>
      <c r="AJ60" s="28">
        <v>0</v>
      </c>
      <c r="AK60" s="28">
        <v>197.82</v>
      </c>
      <c r="AL60" s="28">
        <v>195.37</v>
      </c>
      <c r="AM60" s="28">
        <v>540.82000000000005</v>
      </c>
      <c r="AN60" s="28">
        <v>383.04</v>
      </c>
      <c r="AO60" s="28">
        <v>159.25</v>
      </c>
      <c r="AP60" s="28">
        <v>252.57</v>
      </c>
      <c r="AQ60" s="28">
        <v>94.95</v>
      </c>
      <c r="AR60" s="28">
        <v>319.18</v>
      </c>
      <c r="AS60" s="28">
        <v>145.82</v>
      </c>
      <c r="AT60" s="28">
        <v>236.18</v>
      </c>
      <c r="AU60" s="28">
        <v>240.96</v>
      </c>
      <c r="AV60" s="28">
        <v>70.790000000000006</v>
      </c>
      <c r="AW60" s="28">
        <v>150.87</v>
      </c>
      <c r="AX60" s="28">
        <v>511.95</v>
      </c>
      <c r="AY60" s="28">
        <v>0</v>
      </c>
      <c r="AZ60" s="28">
        <v>125.61</v>
      </c>
      <c r="BA60" s="28">
        <v>139.66</v>
      </c>
      <c r="BB60" s="28">
        <v>329.68</v>
      </c>
      <c r="BC60" s="28">
        <v>98.55</v>
      </c>
      <c r="BD60" s="28">
        <v>0.15</v>
      </c>
      <c r="BE60" s="28">
        <v>7.0000000000000007E-2</v>
      </c>
      <c r="BF60" s="28">
        <v>0.04</v>
      </c>
      <c r="BG60" s="28">
        <v>0.08</v>
      </c>
      <c r="BH60" s="28">
        <v>0.09</v>
      </c>
      <c r="BI60" s="28">
        <v>0.44</v>
      </c>
      <c r="BJ60" s="28">
        <v>0</v>
      </c>
      <c r="BK60" s="28">
        <v>1.31</v>
      </c>
      <c r="BL60" s="28">
        <v>0</v>
      </c>
      <c r="BM60" s="28">
        <v>0.39</v>
      </c>
      <c r="BN60" s="28">
        <v>0</v>
      </c>
      <c r="BO60" s="28">
        <v>0</v>
      </c>
      <c r="BP60" s="28">
        <v>0</v>
      </c>
      <c r="BQ60" s="28">
        <v>0.08</v>
      </c>
      <c r="BR60" s="28">
        <v>0.13</v>
      </c>
      <c r="BS60" s="28">
        <v>1.17</v>
      </c>
      <c r="BT60" s="28">
        <v>0</v>
      </c>
      <c r="BU60" s="28">
        <v>0</v>
      </c>
      <c r="BV60" s="28">
        <v>0.24</v>
      </c>
      <c r="BW60" s="28">
        <v>0.02</v>
      </c>
      <c r="BX60" s="28">
        <v>0</v>
      </c>
      <c r="BY60" s="28">
        <v>0</v>
      </c>
      <c r="BZ60" s="28">
        <v>0</v>
      </c>
      <c r="CA60" s="28">
        <v>0</v>
      </c>
      <c r="CB60" s="28">
        <v>206.33</v>
      </c>
      <c r="CC60" s="30">
        <v>35</v>
      </c>
      <c r="CE60" s="28">
        <v>34.68</v>
      </c>
      <c r="CG60" s="28">
        <v>0</v>
      </c>
      <c r="CH60" s="28">
        <v>0</v>
      </c>
      <c r="CI60" s="28">
        <v>0</v>
      </c>
      <c r="CJ60" s="28">
        <v>0</v>
      </c>
      <c r="CK60" s="28">
        <v>0</v>
      </c>
      <c r="CL60" s="28">
        <v>0</v>
      </c>
      <c r="CM60" s="28">
        <v>0</v>
      </c>
      <c r="CN60" s="28">
        <v>0</v>
      </c>
      <c r="CO60" s="28">
        <v>0</v>
      </c>
      <c r="CP60" s="28">
        <v>6.25</v>
      </c>
      <c r="CQ60" s="28">
        <v>0.63</v>
      </c>
    </row>
    <row r="61" spans="1:95" s="28" customFormat="1" x14ac:dyDescent="0.25">
      <c r="A61" s="28" t="str">
        <f>"-"</f>
        <v>-</v>
      </c>
      <c r="B61" s="29" t="s">
        <v>119</v>
      </c>
      <c r="C61" s="28" t="str">
        <f>"10"</f>
        <v>10</v>
      </c>
      <c r="D61" s="28">
        <v>0.08</v>
      </c>
      <c r="E61" s="28">
        <v>0.08</v>
      </c>
      <c r="F61" s="28">
        <v>7.25</v>
      </c>
      <c r="G61" s="28">
        <v>0</v>
      </c>
      <c r="H61" s="28">
        <v>0.13</v>
      </c>
      <c r="I61" s="28">
        <v>66.063999999999993</v>
      </c>
      <c r="J61" s="28">
        <v>4.71</v>
      </c>
      <c r="K61" s="28">
        <v>0.22</v>
      </c>
      <c r="L61" s="28">
        <v>0</v>
      </c>
      <c r="M61" s="28">
        <v>0</v>
      </c>
      <c r="N61" s="28">
        <v>0.13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0.14000000000000001</v>
      </c>
      <c r="U61" s="28">
        <v>1.5</v>
      </c>
      <c r="V61" s="28">
        <v>3</v>
      </c>
      <c r="W61" s="28">
        <v>2.4</v>
      </c>
      <c r="X61" s="28">
        <v>0</v>
      </c>
      <c r="Y61" s="28">
        <v>3</v>
      </c>
      <c r="Z61" s="28">
        <v>0.02</v>
      </c>
      <c r="AA61" s="28">
        <v>40</v>
      </c>
      <c r="AB61" s="28">
        <v>30</v>
      </c>
      <c r="AC61" s="28">
        <v>45</v>
      </c>
      <c r="AD61" s="28">
        <v>0.1</v>
      </c>
      <c r="AE61" s="28">
        <v>0</v>
      </c>
      <c r="AF61" s="28">
        <v>0.01</v>
      </c>
      <c r="AG61" s="28">
        <v>0.01</v>
      </c>
      <c r="AH61" s="28">
        <v>0.02</v>
      </c>
      <c r="AI61" s="28">
        <v>0</v>
      </c>
      <c r="AJ61" s="28">
        <v>0</v>
      </c>
      <c r="AK61" s="28">
        <v>4.2</v>
      </c>
      <c r="AL61" s="28">
        <v>4.0999999999999996</v>
      </c>
      <c r="AM61" s="28">
        <v>7.6</v>
      </c>
      <c r="AN61" s="28">
        <v>4.5</v>
      </c>
      <c r="AO61" s="28">
        <v>1.7</v>
      </c>
      <c r="AP61" s="28">
        <v>4.7</v>
      </c>
      <c r="AQ61" s="28">
        <v>4.3</v>
      </c>
      <c r="AR61" s="28">
        <v>4.2</v>
      </c>
      <c r="AS61" s="28">
        <v>3.6</v>
      </c>
      <c r="AT61" s="28">
        <v>2.6</v>
      </c>
      <c r="AU61" s="28">
        <v>5.7</v>
      </c>
      <c r="AV61" s="28">
        <v>3.5</v>
      </c>
      <c r="AW61" s="28">
        <v>2.4</v>
      </c>
      <c r="AX61" s="28">
        <v>14.2</v>
      </c>
      <c r="AY61" s="28">
        <v>0</v>
      </c>
      <c r="AZ61" s="28">
        <v>4.8</v>
      </c>
      <c r="BA61" s="28">
        <v>5.4</v>
      </c>
      <c r="BB61" s="28">
        <v>4.2</v>
      </c>
      <c r="BC61" s="28">
        <v>1</v>
      </c>
      <c r="BD61" s="28">
        <v>0.27</v>
      </c>
      <c r="BE61" s="28">
        <v>0.12</v>
      </c>
      <c r="BF61" s="28">
        <v>7.0000000000000007E-2</v>
      </c>
      <c r="BG61" s="28">
        <v>0.15</v>
      </c>
      <c r="BH61" s="28">
        <v>0.17</v>
      </c>
      <c r="BI61" s="28">
        <v>0.79</v>
      </c>
      <c r="BJ61" s="28">
        <v>0</v>
      </c>
      <c r="BK61" s="28">
        <v>2.21</v>
      </c>
      <c r="BL61" s="28">
        <v>0</v>
      </c>
      <c r="BM61" s="28">
        <v>0.68</v>
      </c>
      <c r="BN61" s="28">
        <v>0</v>
      </c>
      <c r="BO61" s="28">
        <v>0</v>
      </c>
      <c r="BP61" s="28">
        <v>0</v>
      </c>
      <c r="BQ61" s="28">
        <v>0.15</v>
      </c>
      <c r="BR61" s="28">
        <v>0.23</v>
      </c>
      <c r="BS61" s="28">
        <v>1.8</v>
      </c>
      <c r="BT61" s="28">
        <v>0</v>
      </c>
      <c r="BU61" s="28">
        <v>0</v>
      </c>
      <c r="BV61" s="28">
        <v>0.09</v>
      </c>
      <c r="BW61" s="28">
        <v>0.01</v>
      </c>
      <c r="BX61" s="28">
        <v>0</v>
      </c>
      <c r="BY61" s="28">
        <v>0</v>
      </c>
      <c r="BZ61" s="28">
        <v>0</v>
      </c>
      <c r="CA61" s="28">
        <v>0</v>
      </c>
      <c r="CB61" s="28">
        <v>2.5</v>
      </c>
      <c r="CC61" s="30">
        <v>15.39</v>
      </c>
      <c r="CE61" s="28">
        <v>45</v>
      </c>
      <c r="CG61" s="28">
        <v>0</v>
      </c>
      <c r="CH61" s="28">
        <v>0</v>
      </c>
      <c r="CI61" s="28">
        <v>0</v>
      </c>
      <c r="CJ61" s="28">
        <v>0</v>
      </c>
      <c r="CK61" s="28">
        <v>0</v>
      </c>
      <c r="CL61" s="28">
        <v>0</v>
      </c>
      <c r="CM61" s="28">
        <v>0</v>
      </c>
      <c r="CN61" s="28">
        <v>0</v>
      </c>
      <c r="CO61" s="28">
        <v>0</v>
      </c>
      <c r="CP61" s="28">
        <v>0</v>
      </c>
      <c r="CQ61" s="28">
        <v>0</v>
      </c>
    </row>
    <row r="62" spans="1:95" s="28" customFormat="1" x14ac:dyDescent="0.25">
      <c r="A62" s="28" t="str">
        <f>"27/10"</f>
        <v>27/10</v>
      </c>
      <c r="B62" s="29" t="s">
        <v>104</v>
      </c>
      <c r="C62" s="28" t="str">
        <f>"200"</f>
        <v>200</v>
      </c>
      <c r="D62" s="28">
        <v>0.08</v>
      </c>
      <c r="E62" s="28">
        <v>0</v>
      </c>
      <c r="F62" s="28">
        <v>0.02</v>
      </c>
      <c r="G62" s="28">
        <v>0.02</v>
      </c>
      <c r="H62" s="28">
        <v>4.95</v>
      </c>
      <c r="I62" s="28">
        <v>19.219472</v>
      </c>
      <c r="J62" s="28">
        <v>0</v>
      </c>
      <c r="K62" s="28">
        <v>0</v>
      </c>
      <c r="L62" s="28">
        <v>0</v>
      </c>
      <c r="M62" s="28">
        <v>0</v>
      </c>
      <c r="N62" s="28">
        <v>4.91</v>
      </c>
      <c r="O62" s="28">
        <v>0</v>
      </c>
      <c r="P62" s="28">
        <v>0.04</v>
      </c>
      <c r="Q62" s="28">
        <v>0</v>
      </c>
      <c r="R62" s="28">
        <v>0</v>
      </c>
      <c r="S62" s="28">
        <v>0</v>
      </c>
      <c r="T62" s="28">
        <v>0.03</v>
      </c>
      <c r="U62" s="28">
        <v>0.05</v>
      </c>
      <c r="V62" s="28">
        <v>0.15</v>
      </c>
      <c r="W62" s="28">
        <v>0.15</v>
      </c>
      <c r="X62" s="28">
        <v>0</v>
      </c>
      <c r="Y62" s="28">
        <v>0</v>
      </c>
      <c r="Z62" s="28">
        <v>0.01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0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0</v>
      </c>
      <c r="BM62" s="28">
        <v>0</v>
      </c>
      <c r="BN62" s="28">
        <v>0</v>
      </c>
      <c r="BO62" s="28">
        <v>0</v>
      </c>
      <c r="BP62" s="28">
        <v>0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8">
        <v>0</v>
      </c>
      <c r="BZ62" s="28">
        <v>0</v>
      </c>
      <c r="CA62" s="28">
        <v>0</v>
      </c>
      <c r="CB62" s="28">
        <v>200.04</v>
      </c>
      <c r="CC62" s="30">
        <v>3.95</v>
      </c>
      <c r="CE62" s="28">
        <v>0</v>
      </c>
      <c r="CG62" s="28">
        <v>0</v>
      </c>
      <c r="CH62" s="28">
        <v>0</v>
      </c>
      <c r="CI62" s="28">
        <v>0</v>
      </c>
      <c r="CJ62" s="28">
        <v>0</v>
      </c>
      <c r="CK62" s="28">
        <v>0</v>
      </c>
      <c r="CL62" s="28">
        <v>0</v>
      </c>
      <c r="CM62" s="28">
        <v>0</v>
      </c>
      <c r="CN62" s="28">
        <v>0</v>
      </c>
      <c r="CO62" s="28">
        <v>0</v>
      </c>
      <c r="CP62" s="28">
        <v>5</v>
      </c>
      <c r="CQ62" s="28">
        <v>0</v>
      </c>
    </row>
    <row r="63" spans="1:95" s="28" customFormat="1" x14ac:dyDescent="0.25">
      <c r="A63" s="28" t="str">
        <f>"-"</f>
        <v>-</v>
      </c>
      <c r="B63" s="29" t="s">
        <v>95</v>
      </c>
      <c r="C63" s="28" t="str">
        <f>"40"</f>
        <v>40</v>
      </c>
      <c r="D63" s="28">
        <v>2.64</v>
      </c>
      <c r="E63" s="28">
        <v>0</v>
      </c>
      <c r="F63" s="28">
        <v>0.26</v>
      </c>
      <c r="G63" s="28">
        <v>0.26</v>
      </c>
      <c r="H63" s="28">
        <v>18.760000000000002</v>
      </c>
      <c r="I63" s="28">
        <v>89.560399999999987</v>
      </c>
      <c r="J63" s="28">
        <v>0</v>
      </c>
      <c r="K63" s="28">
        <v>0</v>
      </c>
      <c r="L63" s="28">
        <v>0</v>
      </c>
      <c r="M63" s="28">
        <v>0</v>
      </c>
      <c r="N63" s="28">
        <v>0.44</v>
      </c>
      <c r="O63" s="28">
        <v>18.239999999999998</v>
      </c>
      <c r="P63" s="28">
        <v>0.08</v>
      </c>
      <c r="Q63" s="28">
        <v>0</v>
      </c>
      <c r="R63" s="28">
        <v>0</v>
      </c>
      <c r="S63" s="28">
        <v>0</v>
      </c>
      <c r="T63" s="28">
        <v>0.72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8">
        <v>0</v>
      </c>
      <c r="AM63" s="28">
        <v>203.58</v>
      </c>
      <c r="AN63" s="28">
        <v>67.510000000000005</v>
      </c>
      <c r="AO63" s="28">
        <v>40.020000000000003</v>
      </c>
      <c r="AP63" s="28">
        <v>80.040000000000006</v>
      </c>
      <c r="AQ63" s="28">
        <v>30.28</v>
      </c>
      <c r="AR63" s="28">
        <v>144.77000000000001</v>
      </c>
      <c r="AS63" s="28">
        <v>89.78</v>
      </c>
      <c r="AT63" s="28">
        <v>125.28</v>
      </c>
      <c r="AU63" s="28">
        <v>103.36</v>
      </c>
      <c r="AV63" s="28">
        <v>54.29</v>
      </c>
      <c r="AW63" s="28">
        <v>96.05</v>
      </c>
      <c r="AX63" s="28">
        <v>803.18</v>
      </c>
      <c r="AY63" s="28">
        <v>0</v>
      </c>
      <c r="AZ63" s="28">
        <v>261.7</v>
      </c>
      <c r="BA63" s="28">
        <v>113.8</v>
      </c>
      <c r="BB63" s="28">
        <v>75.52</v>
      </c>
      <c r="BC63" s="28">
        <v>59.86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0.03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0.03</v>
      </c>
      <c r="BT63" s="28">
        <v>0</v>
      </c>
      <c r="BU63" s="28">
        <v>0</v>
      </c>
      <c r="BV63" s="28">
        <v>0.11</v>
      </c>
      <c r="BW63" s="28">
        <v>0.01</v>
      </c>
      <c r="BX63" s="28">
        <v>0</v>
      </c>
      <c r="BY63" s="28">
        <v>0</v>
      </c>
      <c r="BZ63" s="28">
        <v>0</v>
      </c>
      <c r="CA63" s="28">
        <v>0</v>
      </c>
      <c r="CB63" s="28">
        <v>15.64</v>
      </c>
      <c r="CC63" s="30">
        <v>4.38</v>
      </c>
      <c r="CE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</row>
    <row r="64" spans="1:95" s="28" customFormat="1" x14ac:dyDescent="0.25">
      <c r="A64" s="28" t="str">
        <f>"-"</f>
        <v>-</v>
      </c>
      <c r="B64" s="29" t="s">
        <v>96</v>
      </c>
      <c r="C64" s="28" t="str">
        <f>"30"</f>
        <v>30</v>
      </c>
      <c r="D64" s="28">
        <v>1.98</v>
      </c>
      <c r="E64" s="28">
        <v>0</v>
      </c>
      <c r="F64" s="28">
        <v>0.36</v>
      </c>
      <c r="G64" s="28">
        <v>0.36</v>
      </c>
      <c r="H64" s="28">
        <v>12.51</v>
      </c>
      <c r="I64" s="28">
        <v>58.013999999999996</v>
      </c>
      <c r="J64" s="28">
        <v>0.06</v>
      </c>
      <c r="K64" s="28">
        <v>0</v>
      </c>
      <c r="L64" s="28">
        <v>0</v>
      </c>
      <c r="M64" s="28">
        <v>0</v>
      </c>
      <c r="N64" s="28">
        <v>0.36</v>
      </c>
      <c r="O64" s="28">
        <v>9.66</v>
      </c>
      <c r="P64" s="28">
        <v>2.4900000000000002</v>
      </c>
      <c r="Q64" s="28">
        <v>0</v>
      </c>
      <c r="R64" s="28">
        <v>0</v>
      </c>
      <c r="S64" s="28">
        <v>0.3</v>
      </c>
      <c r="T64" s="28">
        <v>0.75</v>
      </c>
      <c r="U64" s="28">
        <v>183</v>
      </c>
      <c r="V64" s="28">
        <v>73.5</v>
      </c>
      <c r="W64" s="28">
        <v>10.5</v>
      </c>
      <c r="X64" s="28">
        <v>14.1</v>
      </c>
      <c r="Y64" s="28">
        <v>47.4</v>
      </c>
      <c r="Z64" s="28">
        <v>1.17</v>
      </c>
      <c r="AA64" s="28">
        <v>0</v>
      </c>
      <c r="AB64" s="28">
        <v>1.5</v>
      </c>
      <c r="AC64" s="28">
        <v>0.3</v>
      </c>
      <c r="AD64" s="28">
        <v>0.42</v>
      </c>
      <c r="AE64" s="28">
        <v>0.05</v>
      </c>
      <c r="AF64" s="28">
        <v>0.02</v>
      </c>
      <c r="AG64" s="28">
        <v>0.21</v>
      </c>
      <c r="AH64" s="28">
        <v>0.6</v>
      </c>
      <c r="AI64" s="28">
        <v>0</v>
      </c>
      <c r="AJ64" s="28">
        <v>0</v>
      </c>
      <c r="AK64" s="28">
        <v>0</v>
      </c>
      <c r="AL64" s="28">
        <v>0</v>
      </c>
      <c r="AM64" s="28">
        <v>128.1</v>
      </c>
      <c r="AN64" s="28">
        <v>66.900000000000006</v>
      </c>
      <c r="AO64" s="28">
        <v>27.9</v>
      </c>
      <c r="AP64" s="28">
        <v>59.4</v>
      </c>
      <c r="AQ64" s="28">
        <v>24</v>
      </c>
      <c r="AR64" s="28">
        <v>111.3</v>
      </c>
      <c r="AS64" s="28">
        <v>89.1</v>
      </c>
      <c r="AT64" s="28">
        <v>87.3</v>
      </c>
      <c r="AU64" s="28">
        <v>139.19999999999999</v>
      </c>
      <c r="AV64" s="28">
        <v>37.200000000000003</v>
      </c>
      <c r="AW64" s="28">
        <v>93</v>
      </c>
      <c r="AX64" s="28">
        <v>458.7</v>
      </c>
      <c r="AY64" s="28">
        <v>0</v>
      </c>
      <c r="AZ64" s="28">
        <v>157.80000000000001</v>
      </c>
      <c r="BA64" s="28">
        <v>87.3</v>
      </c>
      <c r="BB64" s="28">
        <v>54</v>
      </c>
      <c r="BC64" s="28">
        <v>39</v>
      </c>
      <c r="BD64" s="28">
        <v>0</v>
      </c>
      <c r="BE64" s="28">
        <v>0</v>
      </c>
      <c r="BF64" s="28">
        <v>0</v>
      </c>
      <c r="BG64" s="28">
        <v>0</v>
      </c>
      <c r="BH64" s="28">
        <v>0</v>
      </c>
      <c r="BI64" s="28">
        <v>0</v>
      </c>
      <c r="BJ64" s="28">
        <v>0</v>
      </c>
      <c r="BK64" s="28">
        <v>0.04</v>
      </c>
      <c r="BL64" s="28">
        <v>0</v>
      </c>
      <c r="BM64" s="28">
        <v>0</v>
      </c>
      <c r="BN64" s="28">
        <v>0.01</v>
      </c>
      <c r="BO64" s="28">
        <v>0</v>
      </c>
      <c r="BP64" s="28">
        <v>0</v>
      </c>
      <c r="BQ64" s="28">
        <v>0</v>
      </c>
      <c r="BR64" s="28">
        <v>0</v>
      </c>
      <c r="BS64" s="28">
        <v>0.03</v>
      </c>
      <c r="BT64" s="28">
        <v>0</v>
      </c>
      <c r="BU64" s="28">
        <v>0</v>
      </c>
      <c r="BV64" s="28">
        <v>0.14000000000000001</v>
      </c>
      <c r="BW64" s="28">
        <v>0.02</v>
      </c>
      <c r="BX64" s="28">
        <v>0</v>
      </c>
      <c r="BY64" s="28">
        <v>0</v>
      </c>
      <c r="BZ64" s="28">
        <v>0</v>
      </c>
      <c r="CA64" s="28">
        <v>0</v>
      </c>
      <c r="CB64" s="28">
        <v>14.1</v>
      </c>
      <c r="CC64" s="30">
        <v>3.28</v>
      </c>
      <c r="CE64" s="28">
        <v>0.25</v>
      </c>
      <c r="CG64" s="28">
        <v>0</v>
      </c>
      <c r="CH64" s="28">
        <v>0</v>
      </c>
      <c r="CI64" s="28">
        <v>0</v>
      </c>
      <c r="CJ64" s="28">
        <v>0</v>
      </c>
      <c r="CK64" s="28">
        <v>0</v>
      </c>
      <c r="CL64" s="28">
        <v>0</v>
      </c>
      <c r="CM64" s="28">
        <v>0</v>
      </c>
      <c r="CN64" s="28">
        <v>0</v>
      </c>
      <c r="CO64" s="28">
        <v>0</v>
      </c>
      <c r="CP64" s="28">
        <v>0</v>
      </c>
      <c r="CQ64" s="28">
        <v>0</v>
      </c>
    </row>
    <row r="65" spans="1:95" s="25" customFormat="1" x14ac:dyDescent="0.25">
      <c r="A65" s="25" t="str">
        <f>"4/13"</f>
        <v>4/13</v>
      </c>
      <c r="B65" s="26" t="s">
        <v>120</v>
      </c>
      <c r="C65" s="25" t="str">
        <f>"20"</f>
        <v>20</v>
      </c>
      <c r="D65" s="25">
        <v>5.26</v>
      </c>
      <c r="E65" s="25">
        <v>5.26</v>
      </c>
      <c r="F65" s="25">
        <v>5.32</v>
      </c>
      <c r="G65" s="25">
        <v>0</v>
      </c>
      <c r="H65" s="25">
        <v>0</v>
      </c>
      <c r="I65" s="25">
        <v>70.12</v>
      </c>
      <c r="J65" s="25">
        <v>3.06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0.4</v>
      </c>
      <c r="T65" s="25">
        <v>0.86</v>
      </c>
      <c r="U65" s="25">
        <v>220</v>
      </c>
      <c r="V65" s="25">
        <v>20</v>
      </c>
      <c r="W65" s="25">
        <v>200</v>
      </c>
      <c r="X65" s="25">
        <v>11</v>
      </c>
      <c r="Y65" s="25">
        <v>120</v>
      </c>
      <c r="Z65" s="25">
        <v>0.14000000000000001</v>
      </c>
      <c r="AA65" s="25">
        <v>42</v>
      </c>
      <c r="AB65" s="25">
        <v>34</v>
      </c>
      <c r="AC65" s="25">
        <v>47.6</v>
      </c>
      <c r="AD65" s="25">
        <v>0.08</v>
      </c>
      <c r="AE65" s="25">
        <v>0.01</v>
      </c>
      <c r="AF65" s="25">
        <v>0.08</v>
      </c>
      <c r="AG65" s="25">
        <v>0.04</v>
      </c>
      <c r="AH65" s="25">
        <v>1.36</v>
      </c>
      <c r="AI65" s="25">
        <v>0.14000000000000001</v>
      </c>
      <c r="AJ65" s="25">
        <v>0</v>
      </c>
      <c r="AK65" s="25">
        <v>314</v>
      </c>
      <c r="AL65" s="25">
        <v>234</v>
      </c>
      <c r="AM65" s="25">
        <v>460</v>
      </c>
      <c r="AN65" s="25">
        <v>316</v>
      </c>
      <c r="AO65" s="25">
        <v>112</v>
      </c>
      <c r="AP65" s="25">
        <v>190</v>
      </c>
      <c r="AQ65" s="25">
        <v>140</v>
      </c>
      <c r="AR65" s="25">
        <v>268</v>
      </c>
      <c r="AS65" s="25">
        <v>152</v>
      </c>
      <c r="AT65" s="25">
        <v>174</v>
      </c>
      <c r="AU65" s="25">
        <v>312</v>
      </c>
      <c r="AV65" s="25">
        <v>140</v>
      </c>
      <c r="AW65" s="25">
        <v>102</v>
      </c>
      <c r="AX65" s="25">
        <v>1034</v>
      </c>
      <c r="AY65" s="25">
        <v>0</v>
      </c>
      <c r="AZ65" s="25">
        <v>546</v>
      </c>
      <c r="BA65" s="25">
        <v>258</v>
      </c>
      <c r="BB65" s="25">
        <v>278</v>
      </c>
      <c r="BC65" s="25">
        <v>43</v>
      </c>
      <c r="BD65" s="25">
        <v>0</v>
      </c>
      <c r="BE65" s="25">
        <v>0.02</v>
      </c>
      <c r="BF65" s="25">
        <v>0.08</v>
      </c>
      <c r="BG65" s="25">
        <v>0.22</v>
      </c>
      <c r="BH65" s="25">
        <v>0.26</v>
      </c>
      <c r="BI65" s="25">
        <v>0.67</v>
      </c>
      <c r="BJ65" s="25">
        <v>0.08</v>
      </c>
      <c r="BK65" s="25">
        <v>1.39</v>
      </c>
      <c r="BL65" s="25">
        <v>0.02</v>
      </c>
      <c r="BM65" s="25">
        <v>0.31</v>
      </c>
      <c r="BN65" s="25">
        <v>0.02</v>
      </c>
      <c r="BO65" s="25">
        <v>0</v>
      </c>
      <c r="BP65" s="25">
        <v>0</v>
      </c>
      <c r="BQ65" s="25">
        <v>0.1</v>
      </c>
      <c r="BR65" s="25">
        <v>0.14000000000000001</v>
      </c>
      <c r="BS65" s="25">
        <v>1.04</v>
      </c>
      <c r="BT65" s="25">
        <v>0</v>
      </c>
      <c r="BU65" s="25">
        <v>0</v>
      </c>
      <c r="BV65" s="25">
        <v>0.14000000000000001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8.16</v>
      </c>
      <c r="CC65" s="27">
        <v>28</v>
      </c>
      <c r="CE65" s="25">
        <v>47.67</v>
      </c>
      <c r="CG65" s="25">
        <v>0</v>
      </c>
      <c r="CH65" s="25">
        <v>0</v>
      </c>
      <c r="CI65" s="25">
        <v>0</v>
      </c>
      <c r="CJ65" s="25">
        <v>0</v>
      </c>
      <c r="CK65" s="25">
        <v>0</v>
      </c>
      <c r="CL65" s="25">
        <v>0</v>
      </c>
      <c r="CM65" s="25">
        <v>0</v>
      </c>
      <c r="CN65" s="25">
        <v>0</v>
      </c>
      <c r="CO65" s="25">
        <v>0</v>
      </c>
      <c r="CP65" s="25">
        <v>0</v>
      </c>
      <c r="CQ65" s="25">
        <v>0</v>
      </c>
    </row>
    <row r="66" spans="1:95" s="31" customFormat="1" x14ac:dyDescent="0.25">
      <c r="B66" s="32" t="s">
        <v>98</v>
      </c>
      <c r="D66" s="31">
        <v>16.43</v>
      </c>
      <c r="E66" s="31">
        <v>9.09</v>
      </c>
      <c r="F66" s="31">
        <v>21.35</v>
      </c>
      <c r="G66" s="31">
        <v>1.28</v>
      </c>
      <c r="H66" s="31">
        <v>69.14</v>
      </c>
      <c r="I66" s="31">
        <v>529.14</v>
      </c>
      <c r="J66" s="31">
        <v>13.46</v>
      </c>
      <c r="K66" s="31">
        <v>0.36</v>
      </c>
      <c r="L66" s="31">
        <v>0</v>
      </c>
      <c r="M66" s="31">
        <v>0</v>
      </c>
      <c r="N66" s="31">
        <v>17.329999999999998</v>
      </c>
      <c r="O66" s="31">
        <v>47.27</v>
      </c>
      <c r="P66" s="31">
        <v>4.54</v>
      </c>
      <c r="Q66" s="31">
        <v>0</v>
      </c>
      <c r="R66" s="31">
        <v>0</v>
      </c>
      <c r="S66" s="31">
        <v>0.83</v>
      </c>
      <c r="T66" s="31">
        <v>4.47</v>
      </c>
      <c r="U66" s="31">
        <v>713.9</v>
      </c>
      <c r="V66" s="31">
        <v>324.81</v>
      </c>
      <c r="W66" s="31">
        <v>354.93</v>
      </c>
      <c r="X66" s="31">
        <v>72.83</v>
      </c>
      <c r="Y66" s="31">
        <v>332.39</v>
      </c>
      <c r="Z66" s="31">
        <v>2.46</v>
      </c>
      <c r="AA66" s="31">
        <v>112.3</v>
      </c>
      <c r="AB66" s="31">
        <v>91.8</v>
      </c>
      <c r="AC66" s="31">
        <v>149.35</v>
      </c>
      <c r="AD66" s="31">
        <v>0.85</v>
      </c>
      <c r="AE66" s="31">
        <v>0.15</v>
      </c>
      <c r="AF66" s="31">
        <v>0.3</v>
      </c>
      <c r="AG66" s="31">
        <v>1.07</v>
      </c>
      <c r="AH66" s="31">
        <v>4.62</v>
      </c>
      <c r="AI66" s="31">
        <v>0.8</v>
      </c>
      <c r="AJ66" s="31">
        <v>0</v>
      </c>
      <c r="AK66" s="31">
        <v>516.02</v>
      </c>
      <c r="AL66" s="31">
        <v>433.47</v>
      </c>
      <c r="AM66" s="31">
        <v>1340.1</v>
      </c>
      <c r="AN66" s="31">
        <v>837.95</v>
      </c>
      <c r="AO66" s="31">
        <v>340.87</v>
      </c>
      <c r="AP66" s="31">
        <v>586.71</v>
      </c>
      <c r="AQ66" s="31">
        <v>293.52999999999997</v>
      </c>
      <c r="AR66" s="31">
        <v>847.45</v>
      </c>
      <c r="AS66" s="31">
        <v>480.3</v>
      </c>
      <c r="AT66" s="31">
        <v>625.36</v>
      </c>
      <c r="AU66" s="31">
        <v>801.21</v>
      </c>
      <c r="AV66" s="31">
        <v>305.77999999999997</v>
      </c>
      <c r="AW66" s="31">
        <v>444.32</v>
      </c>
      <c r="AX66" s="31">
        <v>2822.03</v>
      </c>
      <c r="AY66" s="31">
        <v>0</v>
      </c>
      <c r="AZ66" s="31">
        <v>1095.9000000000001</v>
      </c>
      <c r="BA66" s="31">
        <v>604.16</v>
      </c>
      <c r="BB66" s="31">
        <v>741.4</v>
      </c>
      <c r="BC66" s="31">
        <v>241.4</v>
      </c>
      <c r="BD66" s="31">
        <v>0.42</v>
      </c>
      <c r="BE66" s="31">
        <v>0.21</v>
      </c>
      <c r="BF66" s="31">
        <v>0.18</v>
      </c>
      <c r="BG66" s="31">
        <v>0.45</v>
      </c>
      <c r="BH66" s="31">
        <v>0.52</v>
      </c>
      <c r="BI66" s="31">
        <v>1.9</v>
      </c>
      <c r="BJ66" s="31">
        <v>0.08</v>
      </c>
      <c r="BK66" s="31">
        <v>4.9800000000000004</v>
      </c>
      <c r="BL66" s="31">
        <v>0.02</v>
      </c>
      <c r="BM66" s="31">
        <v>1.39</v>
      </c>
      <c r="BN66" s="31">
        <v>0.03</v>
      </c>
      <c r="BO66" s="31">
        <v>0</v>
      </c>
      <c r="BP66" s="31">
        <v>0</v>
      </c>
      <c r="BQ66" s="31">
        <v>0.34</v>
      </c>
      <c r="BR66" s="31">
        <v>0.51</v>
      </c>
      <c r="BS66" s="31">
        <v>4.07</v>
      </c>
      <c r="BT66" s="31">
        <v>0</v>
      </c>
      <c r="BU66" s="31">
        <v>0</v>
      </c>
      <c r="BV66" s="31">
        <v>0.72</v>
      </c>
      <c r="BW66" s="31">
        <v>0.05</v>
      </c>
      <c r="BX66" s="31">
        <v>0</v>
      </c>
      <c r="BY66" s="31">
        <v>0</v>
      </c>
      <c r="BZ66" s="31">
        <v>0</v>
      </c>
      <c r="CA66" s="31">
        <v>0</v>
      </c>
      <c r="CB66" s="31">
        <v>446.77</v>
      </c>
      <c r="CC66" s="33">
        <f>SUM($CC$59:$CC$65)</f>
        <v>90</v>
      </c>
      <c r="CD66" s="31">
        <f>$I$66/$I$67*100</f>
        <v>100</v>
      </c>
      <c r="CE66" s="31">
        <v>127.6</v>
      </c>
      <c r="CG66" s="31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0</v>
      </c>
      <c r="CM66" s="31">
        <v>0</v>
      </c>
      <c r="CN66" s="31">
        <v>0</v>
      </c>
      <c r="CO66" s="31">
        <v>0</v>
      </c>
      <c r="CP66" s="31">
        <v>11.25</v>
      </c>
      <c r="CQ66" s="31">
        <v>0.63</v>
      </c>
    </row>
    <row r="67" spans="1:95" s="31" customFormat="1" x14ac:dyDescent="0.25">
      <c r="B67" s="32" t="s">
        <v>99</v>
      </c>
      <c r="D67" s="31">
        <v>16.43</v>
      </c>
      <c r="E67" s="31">
        <v>9.09</v>
      </c>
      <c r="F67" s="31">
        <v>21.35</v>
      </c>
      <c r="G67" s="31">
        <v>1.28</v>
      </c>
      <c r="H67" s="31">
        <v>69.14</v>
      </c>
      <c r="I67" s="31">
        <v>529.14</v>
      </c>
      <c r="J67" s="31">
        <v>13.46</v>
      </c>
      <c r="K67" s="31">
        <v>0.36</v>
      </c>
      <c r="L67" s="31">
        <v>0</v>
      </c>
      <c r="M67" s="31">
        <v>0</v>
      </c>
      <c r="N67" s="31">
        <v>17.329999999999998</v>
      </c>
      <c r="O67" s="31">
        <v>47.27</v>
      </c>
      <c r="P67" s="31">
        <v>4.54</v>
      </c>
      <c r="Q67" s="31">
        <v>0</v>
      </c>
      <c r="R67" s="31">
        <v>0</v>
      </c>
      <c r="S67" s="31">
        <v>0.83</v>
      </c>
      <c r="T67" s="31">
        <v>4.47</v>
      </c>
      <c r="U67" s="31">
        <v>713.9</v>
      </c>
      <c r="V67" s="31">
        <v>324.81</v>
      </c>
      <c r="W67" s="31">
        <v>354.93</v>
      </c>
      <c r="X67" s="31">
        <v>72.83</v>
      </c>
      <c r="Y67" s="31">
        <v>332.39</v>
      </c>
      <c r="Z67" s="31">
        <v>2.46</v>
      </c>
      <c r="AA67" s="31">
        <v>112.3</v>
      </c>
      <c r="AB67" s="31">
        <v>91.8</v>
      </c>
      <c r="AC67" s="31">
        <v>149.35</v>
      </c>
      <c r="AD67" s="31">
        <v>0.85</v>
      </c>
      <c r="AE67" s="31">
        <v>0.15</v>
      </c>
      <c r="AF67" s="31">
        <v>0.3</v>
      </c>
      <c r="AG67" s="31">
        <v>1.07</v>
      </c>
      <c r="AH67" s="31">
        <v>4.62</v>
      </c>
      <c r="AI67" s="31">
        <v>0.8</v>
      </c>
      <c r="AJ67" s="31">
        <v>0</v>
      </c>
      <c r="AK67" s="31">
        <v>516.02</v>
      </c>
      <c r="AL67" s="31">
        <v>433.47</v>
      </c>
      <c r="AM67" s="31">
        <v>1340.1</v>
      </c>
      <c r="AN67" s="31">
        <v>837.95</v>
      </c>
      <c r="AO67" s="31">
        <v>340.87</v>
      </c>
      <c r="AP67" s="31">
        <v>586.71</v>
      </c>
      <c r="AQ67" s="31">
        <v>293.52999999999997</v>
      </c>
      <c r="AR67" s="31">
        <v>847.45</v>
      </c>
      <c r="AS67" s="31">
        <v>480.3</v>
      </c>
      <c r="AT67" s="31">
        <v>625.36</v>
      </c>
      <c r="AU67" s="31">
        <v>801.21</v>
      </c>
      <c r="AV67" s="31">
        <v>305.77999999999997</v>
      </c>
      <c r="AW67" s="31">
        <v>444.32</v>
      </c>
      <c r="AX67" s="31">
        <v>2822.03</v>
      </c>
      <c r="AY67" s="31">
        <v>0</v>
      </c>
      <c r="AZ67" s="31">
        <v>1095.9000000000001</v>
      </c>
      <c r="BA67" s="31">
        <v>604.16</v>
      </c>
      <c r="BB67" s="31">
        <v>741.4</v>
      </c>
      <c r="BC67" s="31">
        <v>241.4</v>
      </c>
      <c r="BD67" s="31">
        <v>0.42</v>
      </c>
      <c r="BE67" s="31">
        <v>0.21</v>
      </c>
      <c r="BF67" s="31">
        <v>0.18</v>
      </c>
      <c r="BG67" s="31">
        <v>0.45</v>
      </c>
      <c r="BH67" s="31">
        <v>0.52</v>
      </c>
      <c r="BI67" s="31">
        <v>1.9</v>
      </c>
      <c r="BJ67" s="31">
        <v>0.08</v>
      </c>
      <c r="BK67" s="31">
        <v>4.9800000000000004</v>
      </c>
      <c r="BL67" s="31">
        <v>0.02</v>
      </c>
      <c r="BM67" s="31">
        <v>1.39</v>
      </c>
      <c r="BN67" s="31">
        <v>0.03</v>
      </c>
      <c r="BO67" s="31">
        <v>0</v>
      </c>
      <c r="BP67" s="31">
        <v>0</v>
      </c>
      <c r="BQ67" s="31">
        <v>0.34</v>
      </c>
      <c r="BR67" s="31">
        <v>0.51</v>
      </c>
      <c r="BS67" s="31">
        <v>4.07</v>
      </c>
      <c r="BT67" s="31">
        <v>0</v>
      </c>
      <c r="BU67" s="31">
        <v>0</v>
      </c>
      <c r="BV67" s="31">
        <v>0.72</v>
      </c>
      <c r="BW67" s="31">
        <v>0.05</v>
      </c>
      <c r="BX67" s="31">
        <v>0</v>
      </c>
      <c r="BY67" s="31">
        <v>0</v>
      </c>
      <c r="BZ67" s="31">
        <v>0</v>
      </c>
      <c r="CA67" s="31">
        <v>0</v>
      </c>
      <c r="CB67" s="31">
        <v>446.77</v>
      </c>
      <c r="CC67" s="33">
        <f>CC66</f>
        <v>90</v>
      </c>
      <c r="CE67" s="31">
        <v>127.6</v>
      </c>
      <c r="CG67" s="31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0</v>
      </c>
      <c r="CM67" s="31">
        <v>0</v>
      </c>
      <c r="CN67" s="31">
        <v>0</v>
      </c>
      <c r="CO67" s="31">
        <v>0</v>
      </c>
      <c r="CP67" s="31">
        <v>11.25</v>
      </c>
      <c r="CQ67" s="31">
        <v>0.63</v>
      </c>
    </row>
    <row r="68" spans="1:95" x14ac:dyDescent="0.25">
      <c r="B68" s="24" t="s">
        <v>121</v>
      </c>
    </row>
    <row r="69" spans="1:95" x14ac:dyDescent="0.25">
      <c r="B69" s="24" t="s">
        <v>90</v>
      </c>
    </row>
    <row r="70" spans="1:95" s="28" customFormat="1" ht="31.5" x14ac:dyDescent="0.25">
      <c r="A70" s="28" t="str">
        <f>"5/9"</f>
        <v>5/9</v>
      </c>
      <c r="B70" s="29" t="s">
        <v>122</v>
      </c>
      <c r="C70" s="28" t="str">
        <f>"100"</f>
        <v>100</v>
      </c>
      <c r="D70" s="28">
        <v>12.51</v>
      </c>
      <c r="E70" s="28">
        <v>10.74</v>
      </c>
      <c r="F70" s="28">
        <v>20.75</v>
      </c>
      <c r="G70" s="28">
        <v>1.63</v>
      </c>
      <c r="H70" s="28">
        <v>11.89</v>
      </c>
      <c r="I70" s="28">
        <v>284.53766999999993</v>
      </c>
      <c r="J70" s="28">
        <v>9.49</v>
      </c>
      <c r="K70" s="28">
        <v>1.3</v>
      </c>
      <c r="L70" s="28">
        <v>0</v>
      </c>
      <c r="M70" s="28">
        <v>0</v>
      </c>
      <c r="N70" s="28">
        <v>1.41</v>
      </c>
      <c r="O70" s="28">
        <v>10.16</v>
      </c>
      <c r="P70" s="28">
        <v>0.33</v>
      </c>
      <c r="Q70" s="28">
        <v>0</v>
      </c>
      <c r="R70" s="28">
        <v>0</v>
      </c>
      <c r="S70" s="28">
        <v>0.03</v>
      </c>
      <c r="T70" s="28">
        <v>1.62</v>
      </c>
      <c r="U70" s="28">
        <v>376.38</v>
      </c>
      <c r="V70" s="28">
        <v>220.46</v>
      </c>
      <c r="W70" s="28">
        <v>34.83</v>
      </c>
      <c r="X70" s="28">
        <v>21.39</v>
      </c>
      <c r="Y70" s="28">
        <v>129.47</v>
      </c>
      <c r="Z70" s="28">
        <v>1.36</v>
      </c>
      <c r="AA70" s="28">
        <v>4</v>
      </c>
      <c r="AB70" s="28">
        <v>2.5</v>
      </c>
      <c r="AC70" s="28">
        <v>5.5</v>
      </c>
      <c r="AD70" s="28">
        <v>1.25</v>
      </c>
      <c r="AE70" s="28">
        <v>0.36</v>
      </c>
      <c r="AF70" s="28">
        <v>0.13</v>
      </c>
      <c r="AG70" s="28">
        <v>1.83</v>
      </c>
      <c r="AH70" s="28">
        <v>4.66</v>
      </c>
      <c r="AI70" s="28">
        <v>7.0000000000000007E-2</v>
      </c>
      <c r="AJ70" s="28">
        <v>0</v>
      </c>
      <c r="AK70" s="28">
        <v>642.29</v>
      </c>
      <c r="AL70" s="28">
        <v>556.1</v>
      </c>
      <c r="AM70" s="28">
        <v>923.71</v>
      </c>
      <c r="AN70" s="28">
        <v>957.77</v>
      </c>
      <c r="AO70" s="28">
        <v>278.27999999999997</v>
      </c>
      <c r="AP70" s="28">
        <v>531.13</v>
      </c>
      <c r="AQ70" s="28">
        <v>159.79</v>
      </c>
      <c r="AR70" s="28">
        <v>515.83000000000004</v>
      </c>
      <c r="AS70" s="28">
        <v>588.91999999999996</v>
      </c>
      <c r="AT70" s="28">
        <v>681.4</v>
      </c>
      <c r="AU70" s="28">
        <v>981.66</v>
      </c>
      <c r="AV70" s="28">
        <v>431.85</v>
      </c>
      <c r="AW70" s="28">
        <v>537.26</v>
      </c>
      <c r="AX70" s="28">
        <v>1970.87</v>
      </c>
      <c r="AY70" s="28">
        <v>119.51</v>
      </c>
      <c r="AZ70" s="28">
        <v>589.72</v>
      </c>
      <c r="BA70" s="28">
        <v>487.17</v>
      </c>
      <c r="BB70" s="28">
        <v>447.46</v>
      </c>
      <c r="BC70" s="28">
        <v>165.19</v>
      </c>
      <c r="BD70" s="28">
        <v>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8">
        <v>0</v>
      </c>
      <c r="BK70" s="28">
        <v>0.11</v>
      </c>
      <c r="BL70" s="28">
        <v>0</v>
      </c>
      <c r="BM70" s="28">
        <v>0.06</v>
      </c>
      <c r="BN70" s="28">
        <v>0</v>
      </c>
      <c r="BO70" s="28">
        <v>0.01</v>
      </c>
      <c r="BP70" s="28">
        <v>0</v>
      </c>
      <c r="BQ70" s="28">
        <v>0</v>
      </c>
      <c r="BR70" s="28">
        <v>0</v>
      </c>
      <c r="BS70" s="28">
        <v>0.37</v>
      </c>
      <c r="BT70" s="28">
        <v>0</v>
      </c>
      <c r="BU70" s="28">
        <v>0</v>
      </c>
      <c r="BV70" s="28">
        <v>0.94</v>
      </c>
      <c r="BW70" s="28">
        <v>0</v>
      </c>
      <c r="BX70" s="28">
        <v>0</v>
      </c>
      <c r="BY70" s="28">
        <v>0</v>
      </c>
      <c r="BZ70" s="28">
        <v>0</v>
      </c>
      <c r="CA70" s="28">
        <v>0</v>
      </c>
      <c r="CB70" s="28">
        <v>66.42</v>
      </c>
      <c r="CC70" s="30">
        <v>43.33</v>
      </c>
      <c r="CE70" s="28">
        <v>4.42</v>
      </c>
      <c r="CG70" s="28">
        <v>0</v>
      </c>
      <c r="CH70" s="28">
        <v>0</v>
      </c>
      <c r="CI70" s="28">
        <v>0</v>
      </c>
      <c r="CJ70" s="28">
        <v>0</v>
      </c>
      <c r="CK70" s="28">
        <v>0</v>
      </c>
      <c r="CL70" s="28">
        <v>0</v>
      </c>
      <c r="CM70" s="28">
        <v>0</v>
      </c>
      <c r="CN70" s="28">
        <v>0</v>
      </c>
      <c r="CO70" s="28">
        <v>0</v>
      </c>
      <c r="CP70" s="28">
        <v>0</v>
      </c>
      <c r="CQ70" s="28">
        <v>0.5</v>
      </c>
    </row>
    <row r="71" spans="1:95" s="28" customFormat="1" x14ac:dyDescent="0.25">
      <c r="A71" s="28" t="str">
        <f>"11/3"</f>
        <v>11/3</v>
      </c>
      <c r="B71" s="29" t="s">
        <v>123</v>
      </c>
      <c r="C71" s="28" t="str">
        <f>"180"</f>
        <v>180</v>
      </c>
      <c r="D71" s="28">
        <v>4.2</v>
      </c>
      <c r="E71" s="28">
        <v>0</v>
      </c>
      <c r="F71" s="28">
        <v>3.42</v>
      </c>
      <c r="G71" s="28">
        <v>3.89</v>
      </c>
      <c r="H71" s="28">
        <v>20.83</v>
      </c>
      <c r="I71" s="28">
        <v>121.33900680000009</v>
      </c>
      <c r="J71" s="28">
        <v>0.46</v>
      </c>
      <c r="K71" s="28">
        <v>2.34</v>
      </c>
      <c r="L71" s="28">
        <v>0</v>
      </c>
      <c r="M71" s="28">
        <v>0</v>
      </c>
      <c r="N71" s="28">
        <v>13.82</v>
      </c>
      <c r="O71" s="28">
        <v>2.4500000000000002</v>
      </c>
      <c r="P71" s="28">
        <v>4.55</v>
      </c>
      <c r="Q71" s="28">
        <v>0</v>
      </c>
      <c r="R71" s="28">
        <v>0</v>
      </c>
      <c r="S71" s="28">
        <v>0.69</v>
      </c>
      <c r="T71" s="28">
        <v>2.2000000000000002</v>
      </c>
      <c r="U71" s="28">
        <v>205.12</v>
      </c>
      <c r="V71" s="28">
        <v>592.72</v>
      </c>
      <c r="W71" s="28">
        <v>95.84</v>
      </c>
      <c r="X71" s="28">
        <v>36.4</v>
      </c>
      <c r="Y71" s="28">
        <v>72.739999999999995</v>
      </c>
      <c r="Z71" s="28">
        <v>1.32</v>
      </c>
      <c r="AA71" s="28">
        <v>0</v>
      </c>
      <c r="AB71" s="28">
        <v>1760.64</v>
      </c>
      <c r="AC71" s="28">
        <v>366.12</v>
      </c>
      <c r="AD71" s="28">
        <v>1.94</v>
      </c>
      <c r="AE71" s="28">
        <v>0.06</v>
      </c>
      <c r="AF71" s="28">
        <v>0.08</v>
      </c>
      <c r="AG71" s="28">
        <v>1.34</v>
      </c>
      <c r="AH71" s="28">
        <v>2.2000000000000002</v>
      </c>
      <c r="AI71" s="28">
        <v>37.56</v>
      </c>
      <c r="AJ71" s="28">
        <v>0</v>
      </c>
      <c r="AK71" s="28">
        <v>0</v>
      </c>
      <c r="AL71" s="28">
        <v>0</v>
      </c>
      <c r="AM71" s="28">
        <v>157.44999999999999</v>
      </c>
      <c r="AN71" s="28">
        <v>131.87</v>
      </c>
      <c r="AO71" s="28">
        <v>48.89</v>
      </c>
      <c r="AP71" s="28">
        <v>102.23</v>
      </c>
      <c r="AQ71" s="28">
        <v>23.92</v>
      </c>
      <c r="AR71" s="28">
        <v>129.55000000000001</v>
      </c>
      <c r="AS71" s="28">
        <v>155.44</v>
      </c>
      <c r="AT71" s="28">
        <v>183.49</v>
      </c>
      <c r="AU71" s="28">
        <v>364.18</v>
      </c>
      <c r="AV71" s="28">
        <v>62.85</v>
      </c>
      <c r="AW71" s="28">
        <v>106.88</v>
      </c>
      <c r="AX71" s="28">
        <v>671.35</v>
      </c>
      <c r="AY71" s="28">
        <v>0</v>
      </c>
      <c r="AZ71" s="28">
        <v>151.04</v>
      </c>
      <c r="BA71" s="28">
        <v>135.65</v>
      </c>
      <c r="BB71" s="28">
        <v>107.39</v>
      </c>
      <c r="BC71" s="28">
        <v>47.15</v>
      </c>
      <c r="BD71" s="28"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8">
        <v>0</v>
      </c>
      <c r="BK71" s="28">
        <v>0.2</v>
      </c>
      <c r="BL71" s="28">
        <v>0</v>
      </c>
      <c r="BM71" s="28">
        <v>0.13</v>
      </c>
      <c r="BN71" s="28">
        <v>0.01</v>
      </c>
      <c r="BO71" s="28">
        <v>0.02</v>
      </c>
      <c r="BP71" s="28">
        <v>0</v>
      </c>
      <c r="BQ71" s="28">
        <v>0</v>
      </c>
      <c r="BR71" s="28">
        <v>0</v>
      </c>
      <c r="BS71" s="28">
        <v>0.76</v>
      </c>
      <c r="BT71" s="28">
        <v>0</v>
      </c>
      <c r="BU71" s="28">
        <v>0</v>
      </c>
      <c r="BV71" s="28">
        <v>2.15</v>
      </c>
      <c r="BW71" s="28">
        <v>0</v>
      </c>
      <c r="BX71" s="28">
        <v>0</v>
      </c>
      <c r="BY71" s="28">
        <v>0</v>
      </c>
      <c r="BZ71" s="28">
        <v>0</v>
      </c>
      <c r="CA71" s="28">
        <v>0</v>
      </c>
      <c r="CB71" s="28">
        <v>253.09</v>
      </c>
      <c r="CC71" s="30">
        <v>14.67</v>
      </c>
      <c r="CE71" s="28">
        <v>293.44</v>
      </c>
      <c r="CG71" s="28">
        <v>0</v>
      </c>
      <c r="CH71" s="28">
        <v>0</v>
      </c>
      <c r="CI71" s="28">
        <v>0</v>
      </c>
      <c r="CJ71" s="28">
        <v>0</v>
      </c>
      <c r="CK71" s="28">
        <v>0</v>
      </c>
      <c r="CL71" s="28">
        <v>0</v>
      </c>
      <c r="CM71" s="28">
        <v>0</v>
      </c>
      <c r="CN71" s="28">
        <v>0</v>
      </c>
      <c r="CO71" s="28">
        <v>0</v>
      </c>
      <c r="CP71" s="28">
        <v>3.6</v>
      </c>
      <c r="CQ71" s="28">
        <v>0.45</v>
      </c>
    </row>
    <row r="72" spans="1:95" s="28" customFormat="1" x14ac:dyDescent="0.25">
      <c r="A72" s="28" t="str">
        <f>"-"</f>
        <v>-</v>
      </c>
      <c r="B72" s="29" t="s">
        <v>95</v>
      </c>
      <c r="C72" s="28" t="str">
        <f>"40"</f>
        <v>40</v>
      </c>
      <c r="D72" s="28">
        <v>2.64</v>
      </c>
      <c r="E72" s="28">
        <v>0</v>
      </c>
      <c r="F72" s="28">
        <v>0.26</v>
      </c>
      <c r="G72" s="28">
        <v>0.26</v>
      </c>
      <c r="H72" s="28">
        <v>18.760000000000002</v>
      </c>
      <c r="I72" s="28">
        <v>89.560399999999987</v>
      </c>
      <c r="J72" s="28">
        <v>0</v>
      </c>
      <c r="K72" s="28">
        <v>0</v>
      </c>
      <c r="L72" s="28">
        <v>0</v>
      </c>
      <c r="M72" s="28">
        <v>0</v>
      </c>
      <c r="N72" s="28">
        <v>0.44</v>
      </c>
      <c r="O72" s="28">
        <v>18.239999999999998</v>
      </c>
      <c r="P72" s="28">
        <v>0.08</v>
      </c>
      <c r="Q72" s="28">
        <v>0</v>
      </c>
      <c r="R72" s="28">
        <v>0</v>
      </c>
      <c r="S72" s="28">
        <v>0</v>
      </c>
      <c r="T72" s="28">
        <v>0.72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203.58</v>
      </c>
      <c r="AN72" s="28">
        <v>67.510000000000005</v>
      </c>
      <c r="AO72" s="28">
        <v>40.020000000000003</v>
      </c>
      <c r="AP72" s="28">
        <v>80.040000000000006</v>
      </c>
      <c r="AQ72" s="28">
        <v>30.28</v>
      </c>
      <c r="AR72" s="28">
        <v>144.77000000000001</v>
      </c>
      <c r="AS72" s="28">
        <v>89.78</v>
      </c>
      <c r="AT72" s="28">
        <v>125.28</v>
      </c>
      <c r="AU72" s="28">
        <v>103.36</v>
      </c>
      <c r="AV72" s="28">
        <v>54.29</v>
      </c>
      <c r="AW72" s="28">
        <v>96.05</v>
      </c>
      <c r="AX72" s="28">
        <v>803.18</v>
      </c>
      <c r="AY72" s="28">
        <v>0</v>
      </c>
      <c r="AZ72" s="28">
        <v>261.7</v>
      </c>
      <c r="BA72" s="28">
        <v>113.8</v>
      </c>
      <c r="BB72" s="28">
        <v>75.52</v>
      </c>
      <c r="BC72" s="28">
        <v>59.86</v>
      </c>
      <c r="BD72" s="28">
        <v>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8">
        <v>0</v>
      </c>
      <c r="BK72" s="28">
        <v>0.03</v>
      </c>
      <c r="BL72" s="28">
        <v>0</v>
      </c>
      <c r="BM72" s="28">
        <v>0</v>
      </c>
      <c r="BN72" s="28">
        <v>0</v>
      </c>
      <c r="BO72" s="28">
        <v>0</v>
      </c>
      <c r="BP72" s="28">
        <v>0</v>
      </c>
      <c r="BQ72" s="28">
        <v>0</v>
      </c>
      <c r="BR72" s="28">
        <v>0</v>
      </c>
      <c r="BS72" s="28">
        <v>0.03</v>
      </c>
      <c r="BT72" s="28">
        <v>0</v>
      </c>
      <c r="BU72" s="28">
        <v>0</v>
      </c>
      <c r="BV72" s="28">
        <v>0.11</v>
      </c>
      <c r="BW72" s="28">
        <v>0.01</v>
      </c>
      <c r="BX72" s="28">
        <v>0</v>
      </c>
      <c r="BY72" s="28">
        <v>0</v>
      </c>
      <c r="BZ72" s="28">
        <v>0</v>
      </c>
      <c r="CA72" s="28">
        <v>0</v>
      </c>
      <c r="CB72" s="28">
        <v>15.64</v>
      </c>
      <c r="CC72" s="30">
        <v>4.37</v>
      </c>
      <c r="CE72" s="28">
        <v>0</v>
      </c>
      <c r="CG72" s="28">
        <v>0</v>
      </c>
      <c r="CH72" s="28">
        <v>0</v>
      </c>
      <c r="CI72" s="28">
        <v>0</v>
      </c>
      <c r="CJ72" s="28">
        <v>0</v>
      </c>
      <c r="CK72" s="28">
        <v>0</v>
      </c>
      <c r="CL72" s="28">
        <v>0</v>
      </c>
      <c r="CM72" s="28">
        <v>0</v>
      </c>
      <c r="CN72" s="28">
        <v>0</v>
      </c>
      <c r="CO72" s="28">
        <v>0</v>
      </c>
      <c r="CP72" s="28">
        <v>0</v>
      </c>
      <c r="CQ72" s="28">
        <v>0</v>
      </c>
    </row>
    <row r="73" spans="1:95" s="28" customFormat="1" x14ac:dyDescent="0.25">
      <c r="A73" s="28" t="str">
        <f>"-"</f>
        <v>-</v>
      </c>
      <c r="B73" s="29" t="s">
        <v>96</v>
      </c>
      <c r="C73" s="28" t="str">
        <f>"30"</f>
        <v>30</v>
      </c>
      <c r="D73" s="28">
        <v>1.98</v>
      </c>
      <c r="E73" s="28">
        <v>0</v>
      </c>
      <c r="F73" s="28">
        <v>0.36</v>
      </c>
      <c r="G73" s="28">
        <v>0.36</v>
      </c>
      <c r="H73" s="28">
        <v>12.51</v>
      </c>
      <c r="I73" s="28">
        <v>58.013999999999996</v>
      </c>
      <c r="J73" s="28">
        <v>0.06</v>
      </c>
      <c r="K73" s="28">
        <v>0</v>
      </c>
      <c r="L73" s="28">
        <v>0</v>
      </c>
      <c r="M73" s="28">
        <v>0</v>
      </c>
      <c r="N73" s="28">
        <v>0.36</v>
      </c>
      <c r="O73" s="28">
        <v>9.66</v>
      </c>
      <c r="P73" s="28">
        <v>2.4900000000000002</v>
      </c>
      <c r="Q73" s="28">
        <v>0</v>
      </c>
      <c r="R73" s="28">
        <v>0</v>
      </c>
      <c r="S73" s="28">
        <v>0.3</v>
      </c>
      <c r="T73" s="28">
        <v>0.75</v>
      </c>
      <c r="U73" s="28">
        <v>183</v>
      </c>
      <c r="V73" s="28">
        <v>73.5</v>
      </c>
      <c r="W73" s="28">
        <v>10.5</v>
      </c>
      <c r="X73" s="28">
        <v>14.1</v>
      </c>
      <c r="Y73" s="28">
        <v>47.4</v>
      </c>
      <c r="Z73" s="28">
        <v>1.17</v>
      </c>
      <c r="AA73" s="28">
        <v>0</v>
      </c>
      <c r="AB73" s="28">
        <v>1.5</v>
      </c>
      <c r="AC73" s="28">
        <v>0.3</v>
      </c>
      <c r="AD73" s="28">
        <v>0.42</v>
      </c>
      <c r="AE73" s="28">
        <v>0.05</v>
      </c>
      <c r="AF73" s="28">
        <v>0.02</v>
      </c>
      <c r="AG73" s="28">
        <v>0.21</v>
      </c>
      <c r="AH73" s="28">
        <v>0.6</v>
      </c>
      <c r="AI73" s="28">
        <v>0</v>
      </c>
      <c r="AJ73" s="28">
        <v>0</v>
      </c>
      <c r="AK73" s="28">
        <v>0</v>
      </c>
      <c r="AL73" s="28">
        <v>0</v>
      </c>
      <c r="AM73" s="28">
        <v>128.1</v>
      </c>
      <c r="AN73" s="28">
        <v>66.900000000000006</v>
      </c>
      <c r="AO73" s="28">
        <v>27.9</v>
      </c>
      <c r="AP73" s="28">
        <v>59.4</v>
      </c>
      <c r="AQ73" s="28">
        <v>24</v>
      </c>
      <c r="AR73" s="28">
        <v>111.3</v>
      </c>
      <c r="AS73" s="28">
        <v>89.1</v>
      </c>
      <c r="AT73" s="28">
        <v>87.3</v>
      </c>
      <c r="AU73" s="28">
        <v>139.19999999999999</v>
      </c>
      <c r="AV73" s="28">
        <v>37.200000000000003</v>
      </c>
      <c r="AW73" s="28">
        <v>93</v>
      </c>
      <c r="AX73" s="28">
        <v>458.7</v>
      </c>
      <c r="AY73" s="28">
        <v>0</v>
      </c>
      <c r="AZ73" s="28">
        <v>157.80000000000001</v>
      </c>
      <c r="BA73" s="28">
        <v>87.3</v>
      </c>
      <c r="BB73" s="28">
        <v>54</v>
      </c>
      <c r="BC73" s="28">
        <v>39</v>
      </c>
      <c r="BD73" s="28">
        <v>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  <c r="BJ73" s="28">
        <v>0</v>
      </c>
      <c r="BK73" s="28">
        <v>0.04</v>
      </c>
      <c r="BL73" s="28">
        <v>0</v>
      </c>
      <c r="BM73" s="28">
        <v>0</v>
      </c>
      <c r="BN73" s="28">
        <v>0.01</v>
      </c>
      <c r="BO73" s="28">
        <v>0</v>
      </c>
      <c r="BP73" s="28">
        <v>0</v>
      </c>
      <c r="BQ73" s="28">
        <v>0</v>
      </c>
      <c r="BR73" s="28">
        <v>0</v>
      </c>
      <c r="BS73" s="28">
        <v>0.03</v>
      </c>
      <c r="BT73" s="28">
        <v>0</v>
      </c>
      <c r="BU73" s="28">
        <v>0</v>
      </c>
      <c r="BV73" s="28">
        <v>0.14000000000000001</v>
      </c>
      <c r="BW73" s="28">
        <v>0.02</v>
      </c>
      <c r="BX73" s="28">
        <v>0</v>
      </c>
      <c r="BY73" s="28">
        <v>0</v>
      </c>
      <c r="BZ73" s="28">
        <v>0</v>
      </c>
      <c r="CA73" s="28">
        <v>0</v>
      </c>
      <c r="CB73" s="28">
        <v>14.1</v>
      </c>
      <c r="CC73" s="30">
        <v>3.28</v>
      </c>
      <c r="CE73" s="28">
        <v>0.25</v>
      </c>
      <c r="CG73" s="28">
        <v>0</v>
      </c>
      <c r="CH73" s="28">
        <v>0</v>
      </c>
      <c r="CI73" s="28">
        <v>0</v>
      </c>
      <c r="CJ73" s="28">
        <v>0</v>
      </c>
      <c r="CK73" s="28">
        <v>0</v>
      </c>
      <c r="CL73" s="28">
        <v>0</v>
      </c>
      <c r="CM73" s="28">
        <v>0</v>
      </c>
      <c r="CN73" s="28">
        <v>0</v>
      </c>
      <c r="CO73" s="28">
        <v>0</v>
      </c>
      <c r="CP73" s="28">
        <v>0</v>
      </c>
      <c r="CQ73" s="28">
        <v>0</v>
      </c>
    </row>
    <row r="74" spans="1:95" s="28" customFormat="1" x14ac:dyDescent="0.25">
      <c r="A74" s="28" t="str">
        <f>"-"</f>
        <v>-</v>
      </c>
      <c r="B74" s="29" t="s">
        <v>124</v>
      </c>
      <c r="C74" s="28" t="str">
        <f>"200"</f>
        <v>200</v>
      </c>
      <c r="D74" s="28">
        <v>1</v>
      </c>
      <c r="E74" s="28">
        <v>0</v>
      </c>
      <c r="F74" s="28">
        <v>0.2</v>
      </c>
      <c r="G74" s="28">
        <v>0</v>
      </c>
      <c r="H74" s="28">
        <v>20.6</v>
      </c>
      <c r="I74" s="28">
        <v>86.47999999999999</v>
      </c>
      <c r="J74" s="28">
        <v>0</v>
      </c>
      <c r="K74" s="28">
        <v>0</v>
      </c>
      <c r="L74" s="28">
        <v>0</v>
      </c>
      <c r="M74" s="28">
        <v>0</v>
      </c>
      <c r="N74" s="28">
        <v>19.8</v>
      </c>
      <c r="O74" s="28">
        <v>0.4</v>
      </c>
      <c r="P74" s="28">
        <v>0.4</v>
      </c>
      <c r="Q74" s="28">
        <v>0</v>
      </c>
      <c r="R74" s="28">
        <v>0</v>
      </c>
      <c r="S74" s="28">
        <v>1</v>
      </c>
      <c r="T74" s="28">
        <v>0.6</v>
      </c>
      <c r="U74" s="28">
        <v>12</v>
      </c>
      <c r="V74" s="28">
        <v>240</v>
      </c>
      <c r="W74" s="28">
        <v>14</v>
      </c>
      <c r="X74" s="28">
        <v>8</v>
      </c>
      <c r="Y74" s="28">
        <v>14</v>
      </c>
      <c r="Z74" s="28">
        <v>2.8</v>
      </c>
      <c r="AA74" s="28">
        <v>0</v>
      </c>
      <c r="AB74" s="28">
        <v>0</v>
      </c>
      <c r="AC74" s="28">
        <v>0</v>
      </c>
      <c r="AD74" s="28">
        <v>0.2</v>
      </c>
      <c r="AE74" s="28">
        <v>0.02</v>
      </c>
      <c r="AF74" s="28">
        <v>0.02</v>
      </c>
      <c r="AG74" s="28">
        <v>0.2</v>
      </c>
      <c r="AH74" s="28">
        <v>0.4</v>
      </c>
      <c r="AI74" s="28">
        <v>4</v>
      </c>
      <c r="AJ74" s="28">
        <v>0.4</v>
      </c>
      <c r="AK74" s="28">
        <v>0</v>
      </c>
      <c r="AL74" s="28">
        <v>0</v>
      </c>
      <c r="AM74" s="28">
        <v>28</v>
      </c>
      <c r="AN74" s="28">
        <v>28</v>
      </c>
      <c r="AO74" s="28">
        <v>4</v>
      </c>
      <c r="AP74" s="28">
        <v>16</v>
      </c>
      <c r="AQ74" s="28">
        <v>4</v>
      </c>
      <c r="AR74" s="28">
        <v>14</v>
      </c>
      <c r="AS74" s="28">
        <v>26</v>
      </c>
      <c r="AT74" s="28">
        <v>16</v>
      </c>
      <c r="AU74" s="28">
        <v>116</v>
      </c>
      <c r="AV74" s="28">
        <v>10</v>
      </c>
      <c r="AW74" s="28">
        <v>22</v>
      </c>
      <c r="AX74" s="28">
        <v>64</v>
      </c>
      <c r="AY74" s="28">
        <v>0</v>
      </c>
      <c r="AZ74" s="28">
        <v>20</v>
      </c>
      <c r="BA74" s="28">
        <v>24</v>
      </c>
      <c r="BB74" s="28">
        <v>10</v>
      </c>
      <c r="BC74" s="28">
        <v>8</v>
      </c>
      <c r="BD74" s="28">
        <v>0</v>
      </c>
      <c r="BE74" s="28">
        <v>0</v>
      </c>
      <c r="BF74" s="28">
        <v>0</v>
      </c>
      <c r="BG74" s="28">
        <v>0</v>
      </c>
      <c r="BH74" s="28">
        <v>0</v>
      </c>
      <c r="BI74" s="28">
        <v>0</v>
      </c>
      <c r="BJ74" s="28">
        <v>0</v>
      </c>
      <c r="BK74" s="28">
        <v>0</v>
      </c>
      <c r="BL74" s="28">
        <v>0</v>
      </c>
      <c r="BM74" s="28">
        <v>0</v>
      </c>
      <c r="BN74" s="28">
        <v>0</v>
      </c>
      <c r="BO74" s="28">
        <v>0</v>
      </c>
      <c r="BP74" s="28">
        <v>0</v>
      </c>
      <c r="BQ74" s="28">
        <v>0</v>
      </c>
      <c r="BR74" s="28">
        <v>0</v>
      </c>
      <c r="BS74" s="28">
        <v>0</v>
      </c>
      <c r="BT74" s="28">
        <v>0</v>
      </c>
      <c r="BU74" s="28">
        <v>0</v>
      </c>
      <c r="BV74" s="28">
        <v>0</v>
      </c>
      <c r="BW74" s="28">
        <v>0</v>
      </c>
      <c r="BX74" s="28">
        <v>0</v>
      </c>
      <c r="BY74" s="28">
        <v>0</v>
      </c>
      <c r="BZ74" s="28">
        <v>0</v>
      </c>
      <c r="CA74" s="28">
        <v>0</v>
      </c>
      <c r="CB74" s="28">
        <v>176.2</v>
      </c>
      <c r="CC74" s="30">
        <v>10.199999999999999</v>
      </c>
      <c r="CE74" s="28">
        <v>0</v>
      </c>
      <c r="CG74" s="28">
        <v>0</v>
      </c>
      <c r="CH74" s="28">
        <v>0</v>
      </c>
      <c r="CI74" s="28">
        <v>0</v>
      </c>
      <c r="CJ74" s="28">
        <v>0</v>
      </c>
      <c r="CK74" s="28">
        <v>0</v>
      </c>
      <c r="CL74" s="28">
        <v>0</v>
      </c>
      <c r="CM74" s="28">
        <v>0</v>
      </c>
      <c r="CN74" s="28">
        <v>0</v>
      </c>
      <c r="CO74" s="28">
        <v>0</v>
      </c>
      <c r="CP74" s="28">
        <v>0</v>
      </c>
      <c r="CQ74" s="28">
        <v>0</v>
      </c>
    </row>
    <row r="75" spans="1:95" s="25" customFormat="1" x14ac:dyDescent="0.25">
      <c r="A75" s="25" t="str">
        <f>"-"</f>
        <v>-</v>
      </c>
      <c r="B75" s="26" t="s">
        <v>97</v>
      </c>
      <c r="C75" s="47">
        <v>120</v>
      </c>
      <c r="D75" s="25">
        <v>0.42</v>
      </c>
      <c r="E75" s="25">
        <v>0</v>
      </c>
      <c r="F75" s="25">
        <v>0.42</v>
      </c>
      <c r="G75" s="25">
        <v>0.42</v>
      </c>
      <c r="H75" s="25">
        <v>12.18</v>
      </c>
      <c r="I75" s="25">
        <v>51.114000000000004</v>
      </c>
      <c r="J75" s="25">
        <v>0.11</v>
      </c>
      <c r="K75" s="25">
        <v>0</v>
      </c>
      <c r="L75" s="25">
        <v>0</v>
      </c>
      <c r="M75" s="25">
        <v>0</v>
      </c>
      <c r="N75" s="25">
        <v>9.4499999999999993</v>
      </c>
      <c r="O75" s="25">
        <v>0.84</v>
      </c>
      <c r="P75" s="25">
        <v>1.89</v>
      </c>
      <c r="Q75" s="25">
        <v>0</v>
      </c>
      <c r="R75" s="25">
        <v>0</v>
      </c>
      <c r="S75" s="25">
        <v>0.84</v>
      </c>
      <c r="T75" s="25">
        <v>0.53</v>
      </c>
      <c r="U75" s="25">
        <v>27.3</v>
      </c>
      <c r="V75" s="25">
        <v>291.89999999999998</v>
      </c>
      <c r="W75" s="25">
        <v>16.8</v>
      </c>
      <c r="X75" s="25">
        <v>9.4499999999999993</v>
      </c>
      <c r="Y75" s="25">
        <v>11.55</v>
      </c>
      <c r="Z75" s="25">
        <v>2.31</v>
      </c>
      <c r="AA75" s="25">
        <v>0</v>
      </c>
      <c r="AB75" s="25">
        <v>31.5</v>
      </c>
      <c r="AC75" s="25">
        <v>5.25</v>
      </c>
      <c r="AD75" s="25">
        <v>0.21</v>
      </c>
      <c r="AE75" s="25">
        <v>0.03</v>
      </c>
      <c r="AF75" s="25">
        <v>0.02</v>
      </c>
      <c r="AG75" s="25">
        <v>0.32</v>
      </c>
      <c r="AH75" s="25">
        <v>0.42</v>
      </c>
      <c r="AI75" s="25">
        <v>10.5</v>
      </c>
      <c r="AJ75" s="25">
        <v>0</v>
      </c>
      <c r="AK75" s="25">
        <v>0</v>
      </c>
      <c r="AL75" s="25">
        <v>0</v>
      </c>
      <c r="AM75" s="25">
        <v>19.95</v>
      </c>
      <c r="AN75" s="25">
        <v>18.899999999999999</v>
      </c>
      <c r="AO75" s="25">
        <v>3.15</v>
      </c>
      <c r="AP75" s="25">
        <v>11.55</v>
      </c>
      <c r="AQ75" s="25">
        <v>3.15</v>
      </c>
      <c r="AR75" s="25">
        <v>9.4499999999999993</v>
      </c>
      <c r="AS75" s="25">
        <v>17.850000000000001</v>
      </c>
      <c r="AT75" s="25">
        <v>10.5</v>
      </c>
      <c r="AU75" s="25">
        <v>81.900000000000006</v>
      </c>
      <c r="AV75" s="25">
        <v>7.35</v>
      </c>
      <c r="AW75" s="25">
        <v>14.7</v>
      </c>
      <c r="AX75" s="25">
        <v>44.1</v>
      </c>
      <c r="AY75" s="25">
        <v>0</v>
      </c>
      <c r="AZ75" s="25">
        <v>13.65</v>
      </c>
      <c r="BA75" s="25">
        <v>16.8</v>
      </c>
      <c r="BB75" s="25">
        <v>6.3</v>
      </c>
      <c r="BC75" s="25">
        <v>5.25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90.62</v>
      </c>
      <c r="CC75" s="27">
        <v>14.15</v>
      </c>
      <c r="CE75" s="25">
        <v>5.25</v>
      </c>
      <c r="CG75" s="25">
        <v>0</v>
      </c>
      <c r="CH75" s="25">
        <v>0</v>
      </c>
      <c r="CI75" s="25">
        <v>0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</v>
      </c>
      <c r="CQ75" s="25">
        <v>0</v>
      </c>
    </row>
    <row r="76" spans="1:95" s="31" customFormat="1" x14ac:dyDescent="0.25">
      <c r="B76" s="32" t="s">
        <v>98</v>
      </c>
      <c r="D76" s="31">
        <v>22.75</v>
      </c>
      <c r="E76" s="31">
        <v>10.74</v>
      </c>
      <c r="F76" s="31">
        <v>25.42</v>
      </c>
      <c r="G76" s="31">
        <v>6.56</v>
      </c>
      <c r="H76" s="31">
        <v>96.77</v>
      </c>
      <c r="I76" s="31">
        <v>691.05</v>
      </c>
      <c r="J76" s="31">
        <v>10.119999999999999</v>
      </c>
      <c r="K76" s="31">
        <v>3.64</v>
      </c>
      <c r="L76" s="31">
        <v>0</v>
      </c>
      <c r="M76" s="31">
        <v>0</v>
      </c>
      <c r="N76" s="31">
        <v>45.28</v>
      </c>
      <c r="O76" s="31">
        <v>41.75</v>
      </c>
      <c r="P76" s="31">
        <v>9.73</v>
      </c>
      <c r="Q76" s="31">
        <v>0</v>
      </c>
      <c r="R76" s="31">
        <v>0</v>
      </c>
      <c r="S76" s="31">
        <v>2.86</v>
      </c>
      <c r="T76" s="31">
        <v>6.42</v>
      </c>
      <c r="U76" s="31">
        <v>803.8</v>
      </c>
      <c r="V76" s="31">
        <v>1418.58</v>
      </c>
      <c r="W76" s="31">
        <v>171.97</v>
      </c>
      <c r="X76" s="31">
        <v>89.34</v>
      </c>
      <c r="Y76" s="31">
        <v>275.14999999999998</v>
      </c>
      <c r="Z76" s="31">
        <v>8.9499999999999993</v>
      </c>
      <c r="AA76" s="31">
        <v>4</v>
      </c>
      <c r="AB76" s="31">
        <v>1796.14</v>
      </c>
      <c r="AC76" s="31">
        <v>377.17</v>
      </c>
      <c r="AD76" s="31">
        <v>4.0199999999999996</v>
      </c>
      <c r="AE76" s="31">
        <v>0.53</v>
      </c>
      <c r="AF76" s="31">
        <v>0.27</v>
      </c>
      <c r="AG76" s="31">
        <v>3.9</v>
      </c>
      <c r="AH76" s="31">
        <v>8.2899999999999991</v>
      </c>
      <c r="AI76" s="31">
        <v>52.13</v>
      </c>
      <c r="AJ76" s="31">
        <v>0.4</v>
      </c>
      <c r="AK76" s="31">
        <v>642.29</v>
      </c>
      <c r="AL76" s="31">
        <v>556.1</v>
      </c>
      <c r="AM76" s="31">
        <v>1460.79</v>
      </c>
      <c r="AN76" s="31">
        <v>1270.95</v>
      </c>
      <c r="AO76" s="31">
        <v>402.24</v>
      </c>
      <c r="AP76" s="31">
        <v>800.35</v>
      </c>
      <c r="AQ76" s="31">
        <v>245.13</v>
      </c>
      <c r="AR76" s="31">
        <v>924.9</v>
      </c>
      <c r="AS76" s="31">
        <v>967.1</v>
      </c>
      <c r="AT76" s="31">
        <v>1103.96</v>
      </c>
      <c r="AU76" s="31">
        <v>1786.3</v>
      </c>
      <c r="AV76" s="31">
        <v>603.54</v>
      </c>
      <c r="AW76" s="31">
        <v>869.89</v>
      </c>
      <c r="AX76" s="31">
        <v>4012.2</v>
      </c>
      <c r="AY76" s="31">
        <v>119.51</v>
      </c>
      <c r="AZ76" s="31">
        <v>1193.9100000000001</v>
      </c>
      <c r="BA76" s="31">
        <v>864.71</v>
      </c>
      <c r="BB76" s="31">
        <v>700.66</v>
      </c>
      <c r="BC76" s="31">
        <v>324.44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0</v>
      </c>
      <c r="BK76" s="31">
        <v>0.39</v>
      </c>
      <c r="BL76" s="31">
        <v>0</v>
      </c>
      <c r="BM76" s="31">
        <v>0.2</v>
      </c>
      <c r="BN76" s="31">
        <v>0.02</v>
      </c>
      <c r="BO76" s="31">
        <v>0.03</v>
      </c>
      <c r="BP76" s="31">
        <v>0</v>
      </c>
      <c r="BQ76" s="31">
        <v>0</v>
      </c>
      <c r="BR76" s="31">
        <v>0.01</v>
      </c>
      <c r="BS76" s="31">
        <v>1.18</v>
      </c>
      <c r="BT76" s="31">
        <v>0</v>
      </c>
      <c r="BU76" s="31">
        <v>0</v>
      </c>
      <c r="BV76" s="31">
        <v>3.34</v>
      </c>
      <c r="BW76" s="31">
        <v>0.03</v>
      </c>
      <c r="BX76" s="31">
        <v>0</v>
      </c>
      <c r="BY76" s="31">
        <v>0</v>
      </c>
      <c r="BZ76" s="31">
        <v>0</v>
      </c>
      <c r="CA76" s="31">
        <v>0</v>
      </c>
      <c r="CB76" s="31">
        <v>616.05999999999995</v>
      </c>
      <c r="CC76" s="33">
        <f>SUM($CC$69:$CC$75)</f>
        <v>90</v>
      </c>
      <c r="CD76" s="31">
        <f>$I$76/$I$77*100</f>
        <v>100</v>
      </c>
      <c r="CE76" s="31">
        <v>303.36</v>
      </c>
      <c r="CG76" s="31">
        <v>0</v>
      </c>
      <c r="CH76" s="31">
        <v>0</v>
      </c>
      <c r="CI76" s="31">
        <v>0</v>
      </c>
      <c r="CJ76" s="31">
        <v>0</v>
      </c>
      <c r="CK76" s="31">
        <v>0</v>
      </c>
      <c r="CL76" s="31">
        <v>0</v>
      </c>
      <c r="CM76" s="31">
        <v>0</v>
      </c>
      <c r="CN76" s="31">
        <v>0</v>
      </c>
      <c r="CO76" s="31">
        <v>0</v>
      </c>
      <c r="CP76" s="31">
        <v>3.6</v>
      </c>
      <c r="CQ76" s="31">
        <v>0.95</v>
      </c>
    </row>
    <row r="77" spans="1:95" s="31" customFormat="1" x14ac:dyDescent="0.25">
      <c r="B77" s="32" t="s">
        <v>99</v>
      </c>
      <c r="D77" s="31">
        <v>22.75</v>
      </c>
      <c r="E77" s="31">
        <v>10.74</v>
      </c>
      <c r="F77" s="31">
        <v>25.42</v>
      </c>
      <c r="G77" s="31">
        <v>6.56</v>
      </c>
      <c r="H77" s="31">
        <v>96.77</v>
      </c>
      <c r="I77" s="31">
        <v>691.05</v>
      </c>
      <c r="J77" s="31">
        <v>10.119999999999999</v>
      </c>
      <c r="K77" s="31">
        <v>3.64</v>
      </c>
      <c r="L77" s="31">
        <v>0</v>
      </c>
      <c r="M77" s="31">
        <v>0</v>
      </c>
      <c r="N77" s="31">
        <v>45.28</v>
      </c>
      <c r="O77" s="31">
        <v>41.75</v>
      </c>
      <c r="P77" s="31">
        <v>9.73</v>
      </c>
      <c r="Q77" s="31">
        <v>0</v>
      </c>
      <c r="R77" s="31">
        <v>0</v>
      </c>
      <c r="S77" s="31">
        <v>2.86</v>
      </c>
      <c r="T77" s="31">
        <v>6.42</v>
      </c>
      <c r="U77" s="31">
        <v>803.8</v>
      </c>
      <c r="V77" s="31">
        <v>1418.58</v>
      </c>
      <c r="W77" s="31">
        <v>171.97</v>
      </c>
      <c r="X77" s="31">
        <v>89.34</v>
      </c>
      <c r="Y77" s="31">
        <v>275.14999999999998</v>
      </c>
      <c r="Z77" s="31">
        <v>8.9499999999999993</v>
      </c>
      <c r="AA77" s="31">
        <v>4</v>
      </c>
      <c r="AB77" s="31">
        <v>1796.14</v>
      </c>
      <c r="AC77" s="31">
        <v>377.17</v>
      </c>
      <c r="AD77" s="31">
        <v>4.0199999999999996</v>
      </c>
      <c r="AE77" s="31">
        <v>0.53</v>
      </c>
      <c r="AF77" s="31">
        <v>0.27</v>
      </c>
      <c r="AG77" s="31">
        <v>3.9</v>
      </c>
      <c r="AH77" s="31">
        <v>8.2899999999999991</v>
      </c>
      <c r="AI77" s="31">
        <v>52.13</v>
      </c>
      <c r="AJ77" s="31">
        <v>0.4</v>
      </c>
      <c r="AK77" s="31">
        <v>642.29</v>
      </c>
      <c r="AL77" s="31">
        <v>556.1</v>
      </c>
      <c r="AM77" s="31">
        <v>1460.79</v>
      </c>
      <c r="AN77" s="31">
        <v>1270.95</v>
      </c>
      <c r="AO77" s="31">
        <v>402.24</v>
      </c>
      <c r="AP77" s="31">
        <v>800.35</v>
      </c>
      <c r="AQ77" s="31">
        <v>245.13</v>
      </c>
      <c r="AR77" s="31">
        <v>924.9</v>
      </c>
      <c r="AS77" s="31">
        <v>967.1</v>
      </c>
      <c r="AT77" s="31">
        <v>1103.96</v>
      </c>
      <c r="AU77" s="31">
        <v>1786.3</v>
      </c>
      <c r="AV77" s="31">
        <v>603.54</v>
      </c>
      <c r="AW77" s="31">
        <v>869.89</v>
      </c>
      <c r="AX77" s="31">
        <v>4012.2</v>
      </c>
      <c r="AY77" s="31">
        <v>119.51</v>
      </c>
      <c r="AZ77" s="31">
        <v>1193.9100000000001</v>
      </c>
      <c r="BA77" s="31">
        <v>864.71</v>
      </c>
      <c r="BB77" s="31">
        <v>700.66</v>
      </c>
      <c r="BC77" s="31">
        <v>324.44</v>
      </c>
      <c r="BD77" s="31">
        <v>0</v>
      </c>
      <c r="BE77" s="31">
        <v>0</v>
      </c>
      <c r="BF77" s="31">
        <v>0</v>
      </c>
      <c r="BG77" s="31">
        <v>0</v>
      </c>
      <c r="BH77" s="31">
        <v>0</v>
      </c>
      <c r="BI77" s="31">
        <v>0</v>
      </c>
      <c r="BJ77" s="31">
        <v>0</v>
      </c>
      <c r="BK77" s="31">
        <v>0.39</v>
      </c>
      <c r="BL77" s="31">
        <v>0</v>
      </c>
      <c r="BM77" s="31">
        <v>0.2</v>
      </c>
      <c r="BN77" s="31">
        <v>0.02</v>
      </c>
      <c r="BO77" s="31">
        <v>0.03</v>
      </c>
      <c r="BP77" s="31">
        <v>0</v>
      </c>
      <c r="BQ77" s="31">
        <v>0</v>
      </c>
      <c r="BR77" s="31">
        <v>0.01</v>
      </c>
      <c r="BS77" s="31">
        <v>1.18</v>
      </c>
      <c r="BT77" s="31">
        <v>0</v>
      </c>
      <c r="BU77" s="31">
        <v>0</v>
      </c>
      <c r="BV77" s="31">
        <v>3.34</v>
      </c>
      <c r="BW77" s="31">
        <v>0.03</v>
      </c>
      <c r="BX77" s="31">
        <v>0</v>
      </c>
      <c r="BY77" s="31">
        <v>0</v>
      </c>
      <c r="BZ77" s="31">
        <v>0</v>
      </c>
      <c r="CA77" s="31">
        <v>0</v>
      </c>
      <c r="CB77" s="31">
        <v>616.05999999999995</v>
      </c>
      <c r="CC77" s="33">
        <f>CC76</f>
        <v>90</v>
      </c>
      <c r="CE77" s="31">
        <v>303.36</v>
      </c>
      <c r="CG77" s="31">
        <v>0</v>
      </c>
      <c r="CH77" s="31">
        <v>0</v>
      </c>
      <c r="CI77" s="31">
        <v>0</v>
      </c>
      <c r="CJ77" s="31">
        <v>0</v>
      </c>
      <c r="CK77" s="31">
        <v>0</v>
      </c>
      <c r="CL77" s="31">
        <v>0</v>
      </c>
      <c r="CM77" s="31">
        <v>0</v>
      </c>
      <c r="CN77" s="31">
        <v>0</v>
      </c>
      <c r="CO77" s="31">
        <v>0</v>
      </c>
      <c r="CP77" s="31">
        <v>3.6</v>
      </c>
      <c r="CQ77" s="31">
        <v>0.95</v>
      </c>
    </row>
    <row r="78" spans="1:95" x14ac:dyDescent="0.25">
      <c r="B78" s="24" t="s">
        <v>125</v>
      </c>
    </row>
    <row r="79" spans="1:95" x14ac:dyDescent="0.25">
      <c r="B79" s="24" t="s">
        <v>90</v>
      </c>
    </row>
    <row r="80" spans="1:95" s="28" customFormat="1" ht="31.5" x14ac:dyDescent="0.25">
      <c r="A80" s="28" t="str">
        <f>"19/7"</f>
        <v>19/7</v>
      </c>
      <c r="B80" s="29" t="s">
        <v>126</v>
      </c>
      <c r="C80" s="28" t="str">
        <f>"110"</f>
        <v>110</v>
      </c>
      <c r="D80" s="28">
        <v>11.78</v>
      </c>
      <c r="E80" s="28">
        <v>10.8</v>
      </c>
      <c r="F80" s="28">
        <v>6.2</v>
      </c>
      <c r="G80" s="28">
        <v>1.65</v>
      </c>
      <c r="H80" s="28">
        <v>11.03</v>
      </c>
      <c r="I80" s="28">
        <v>146.09590769230758</v>
      </c>
      <c r="J80" s="28">
        <v>1.89</v>
      </c>
      <c r="K80" s="28">
        <v>1.1000000000000001</v>
      </c>
      <c r="L80" s="28">
        <v>0</v>
      </c>
      <c r="M80" s="28">
        <v>0</v>
      </c>
      <c r="N80" s="28">
        <v>3.36</v>
      </c>
      <c r="O80" s="28">
        <v>7.07</v>
      </c>
      <c r="P80" s="28">
        <v>0.59</v>
      </c>
      <c r="Q80" s="28">
        <v>0</v>
      </c>
      <c r="R80" s="28">
        <v>0</v>
      </c>
      <c r="S80" s="28">
        <v>7.0000000000000007E-2</v>
      </c>
      <c r="T80" s="28">
        <v>1.56</v>
      </c>
      <c r="U80" s="28">
        <v>156.61000000000001</v>
      </c>
      <c r="V80" s="28">
        <v>138.43</v>
      </c>
      <c r="W80" s="28">
        <v>53.19</v>
      </c>
      <c r="X80" s="28">
        <v>10.79</v>
      </c>
      <c r="Y80" s="28">
        <v>100.32</v>
      </c>
      <c r="Z80" s="28">
        <v>0.42</v>
      </c>
      <c r="AA80" s="28">
        <v>17.05</v>
      </c>
      <c r="AB80" s="28">
        <v>5.5</v>
      </c>
      <c r="AC80" s="28">
        <v>27.33</v>
      </c>
      <c r="AD80" s="28">
        <v>1.64</v>
      </c>
      <c r="AE80" s="28">
        <v>0.08</v>
      </c>
      <c r="AF80" s="28">
        <v>0.1</v>
      </c>
      <c r="AG80" s="28">
        <v>1.74</v>
      </c>
      <c r="AH80" s="28">
        <v>4.91</v>
      </c>
      <c r="AI80" s="28">
        <v>0.2</v>
      </c>
      <c r="AJ80" s="28">
        <v>0</v>
      </c>
      <c r="AK80" s="28">
        <v>642.24</v>
      </c>
      <c r="AL80" s="28">
        <v>507.83</v>
      </c>
      <c r="AM80" s="28">
        <v>986.87</v>
      </c>
      <c r="AN80" s="28">
        <v>1054.2</v>
      </c>
      <c r="AO80" s="28">
        <v>299.85000000000002</v>
      </c>
      <c r="AP80" s="28">
        <v>606.92999999999995</v>
      </c>
      <c r="AQ80" s="28">
        <v>128.66</v>
      </c>
      <c r="AR80" s="28">
        <v>114</v>
      </c>
      <c r="AS80" s="28">
        <v>31.99</v>
      </c>
      <c r="AT80" s="28">
        <v>39.92</v>
      </c>
      <c r="AU80" s="28">
        <v>37.17</v>
      </c>
      <c r="AV80" s="28">
        <v>418.1</v>
      </c>
      <c r="AW80" s="28">
        <v>31.07</v>
      </c>
      <c r="AX80" s="28">
        <v>224.21</v>
      </c>
      <c r="AY80" s="28">
        <v>0</v>
      </c>
      <c r="AZ80" s="28">
        <v>69.150000000000006</v>
      </c>
      <c r="BA80" s="28">
        <v>40.520000000000003</v>
      </c>
      <c r="BB80" s="28">
        <v>115.42</v>
      </c>
      <c r="BC80" s="28">
        <v>29.32</v>
      </c>
      <c r="BD80" s="28">
        <v>0</v>
      </c>
      <c r="BE80" s="28">
        <v>0</v>
      </c>
      <c r="BF80" s="28">
        <v>0</v>
      </c>
      <c r="BG80" s="28">
        <v>0</v>
      </c>
      <c r="BH80" s="28">
        <v>0</v>
      </c>
      <c r="BI80" s="28">
        <v>0</v>
      </c>
      <c r="BJ80" s="28">
        <v>0</v>
      </c>
      <c r="BK80" s="28">
        <v>0.11</v>
      </c>
      <c r="BL80" s="28">
        <v>0</v>
      </c>
      <c r="BM80" s="28">
        <v>0.06</v>
      </c>
      <c r="BN80" s="28">
        <v>0</v>
      </c>
      <c r="BO80" s="28">
        <v>0.01</v>
      </c>
      <c r="BP80" s="28">
        <v>0</v>
      </c>
      <c r="BQ80" s="28">
        <v>0</v>
      </c>
      <c r="BR80" s="28">
        <v>0</v>
      </c>
      <c r="BS80" s="28">
        <v>0.38</v>
      </c>
      <c r="BT80" s="28">
        <v>0</v>
      </c>
      <c r="BU80" s="28">
        <v>0</v>
      </c>
      <c r="BV80" s="28">
        <v>0.94</v>
      </c>
      <c r="BW80" s="28">
        <v>0</v>
      </c>
      <c r="BX80" s="28">
        <v>0</v>
      </c>
      <c r="BY80" s="28">
        <v>0</v>
      </c>
      <c r="BZ80" s="28">
        <v>0</v>
      </c>
      <c r="CA80" s="28">
        <v>0</v>
      </c>
      <c r="CB80" s="28">
        <v>93.77</v>
      </c>
      <c r="CC80" s="30">
        <v>58.89</v>
      </c>
      <c r="CE80" s="28">
        <v>17.97</v>
      </c>
      <c r="CG80" s="28">
        <v>0</v>
      </c>
      <c r="CH80" s="28">
        <v>0</v>
      </c>
      <c r="CI80" s="28">
        <v>0</v>
      </c>
      <c r="CJ80" s="28">
        <v>0</v>
      </c>
      <c r="CK80" s="28">
        <v>0</v>
      </c>
      <c r="CL80" s="28">
        <v>0</v>
      </c>
      <c r="CM80" s="28">
        <v>0</v>
      </c>
      <c r="CN80" s="28">
        <v>0</v>
      </c>
      <c r="CO80" s="28">
        <v>0</v>
      </c>
      <c r="CP80" s="28">
        <v>0</v>
      </c>
      <c r="CQ80" s="28">
        <v>0.42</v>
      </c>
    </row>
    <row r="81" spans="1:95" s="28" customFormat="1" x14ac:dyDescent="0.25">
      <c r="A81" s="28" t="str">
        <f>"43/3"</f>
        <v>43/3</v>
      </c>
      <c r="B81" s="29" t="s">
        <v>127</v>
      </c>
      <c r="C81" s="28" t="str">
        <f>"150"</f>
        <v>150</v>
      </c>
      <c r="D81" s="28">
        <v>4.84</v>
      </c>
      <c r="E81" s="28">
        <v>0.04</v>
      </c>
      <c r="F81" s="28">
        <v>4.24</v>
      </c>
      <c r="G81" s="28">
        <v>0.69</v>
      </c>
      <c r="H81" s="28">
        <v>51.02</v>
      </c>
      <c r="I81" s="28">
        <v>262.32997</v>
      </c>
      <c r="J81" s="28">
        <v>2.57</v>
      </c>
      <c r="K81" s="28">
        <v>0.11</v>
      </c>
      <c r="L81" s="28">
        <v>0</v>
      </c>
      <c r="M81" s="28">
        <v>0</v>
      </c>
      <c r="N81" s="28">
        <v>0.54</v>
      </c>
      <c r="O81" s="28">
        <v>48.48</v>
      </c>
      <c r="P81" s="28">
        <v>2</v>
      </c>
      <c r="Q81" s="28">
        <v>0</v>
      </c>
      <c r="R81" s="28">
        <v>0</v>
      </c>
      <c r="S81" s="28">
        <v>0</v>
      </c>
      <c r="T81" s="28">
        <v>1.56</v>
      </c>
      <c r="U81" s="28">
        <v>392.29</v>
      </c>
      <c r="V81" s="28">
        <v>70.87</v>
      </c>
      <c r="W81" s="28">
        <v>10.17</v>
      </c>
      <c r="X81" s="28">
        <v>33.46</v>
      </c>
      <c r="Y81" s="28">
        <v>99.74</v>
      </c>
      <c r="Z81" s="28">
        <v>0.72</v>
      </c>
      <c r="AA81" s="28">
        <v>20</v>
      </c>
      <c r="AB81" s="28">
        <v>13.5</v>
      </c>
      <c r="AC81" s="28">
        <v>22.5</v>
      </c>
      <c r="AD81" s="28">
        <v>0.33</v>
      </c>
      <c r="AE81" s="28">
        <v>0.05</v>
      </c>
      <c r="AF81" s="28">
        <v>0.03</v>
      </c>
      <c r="AG81" s="28">
        <v>0.96</v>
      </c>
      <c r="AH81" s="28">
        <v>2.3199999999999998</v>
      </c>
      <c r="AI81" s="28">
        <v>0</v>
      </c>
      <c r="AJ81" s="28">
        <v>0</v>
      </c>
      <c r="AK81" s="28">
        <v>2.06</v>
      </c>
      <c r="AL81" s="28">
        <v>2.0099999999999998</v>
      </c>
      <c r="AM81" s="28">
        <v>429.04</v>
      </c>
      <c r="AN81" s="28">
        <v>180.57</v>
      </c>
      <c r="AO81" s="28">
        <v>110.59</v>
      </c>
      <c r="AP81" s="28">
        <v>166.94</v>
      </c>
      <c r="AQ81" s="28">
        <v>70.709999999999994</v>
      </c>
      <c r="AR81" s="28">
        <v>255.88</v>
      </c>
      <c r="AS81" s="28">
        <v>269.3</v>
      </c>
      <c r="AT81" s="28">
        <v>351.13</v>
      </c>
      <c r="AU81" s="28">
        <v>373.23</v>
      </c>
      <c r="AV81" s="28">
        <v>118.34</v>
      </c>
      <c r="AW81" s="28">
        <v>220.7</v>
      </c>
      <c r="AX81" s="28">
        <v>830.16</v>
      </c>
      <c r="AY81" s="28">
        <v>0</v>
      </c>
      <c r="AZ81" s="28">
        <v>228.73</v>
      </c>
      <c r="BA81" s="28">
        <v>229.03</v>
      </c>
      <c r="BB81" s="28">
        <v>201</v>
      </c>
      <c r="BC81" s="28">
        <v>94.47</v>
      </c>
      <c r="BD81" s="28">
        <v>0.13</v>
      </c>
      <c r="BE81" s="28">
        <v>0.06</v>
      </c>
      <c r="BF81" s="28">
        <v>0.03</v>
      </c>
      <c r="BG81" s="28">
        <v>7.0000000000000007E-2</v>
      </c>
      <c r="BH81" s="28">
        <v>0.08</v>
      </c>
      <c r="BI81" s="28">
        <v>0.4</v>
      </c>
      <c r="BJ81" s="28">
        <v>0</v>
      </c>
      <c r="BK81" s="28">
        <v>1.21</v>
      </c>
      <c r="BL81" s="28">
        <v>0</v>
      </c>
      <c r="BM81" s="28">
        <v>0.36</v>
      </c>
      <c r="BN81" s="28">
        <v>0</v>
      </c>
      <c r="BO81" s="28">
        <v>0</v>
      </c>
      <c r="BP81" s="28">
        <v>0</v>
      </c>
      <c r="BQ81" s="28">
        <v>0.08</v>
      </c>
      <c r="BR81" s="28">
        <v>0.11</v>
      </c>
      <c r="BS81" s="28">
        <v>1.1000000000000001</v>
      </c>
      <c r="BT81" s="28">
        <v>0</v>
      </c>
      <c r="BU81" s="28">
        <v>0</v>
      </c>
      <c r="BV81" s="28">
        <v>0.17</v>
      </c>
      <c r="BW81" s="28">
        <v>0</v>
      </c>
      <c r="BX81" s="28">
        <v>0</v>
      </c>
      <c r="BY81" s="28">
        <v>0</v>
      </c>
      <c r="BZ81" s="28">
        <v>0</v>
      </c>
      <c r="CA81" s="28">
        <v>0</v>
      </c>
      <c r="CB81" s="28">
        <v>157.05000000000001</v>
      </c>
      <c r="CC81" s="30">
        <v>14.2</v>
      </c>
      <c r="CE81" s="28">
        <v>22.25</v>
      </c>
      <c r="CG81" s="28">
        <v>0</v>
      </c>
      <c r="CH81" s="28">
        <v>0</v>
      </c>
      <c r="CI81" s="28">
        <v>0</v>
      </c>
      <c r="CJ81" s="28">
        <v>0</v>
      </c>
      <c r="CK81" s="28">
        <v>0</v>
      </c>
      <c r="CL81" s="28">
        <v>0</v>
      </c>
      <c r="CM81" s="28">
        <v>0</v>
      </c>
      <c r="CN81" s="28">
        <v>0</v>
      </c>
      <c r="CO81" s="28">
        <v>0</v>
      </c>
      <c r="CP81" s="28">
        <v>0</v>
      </c>
      <c r="CQ81" s="28">
        <v>1</v>
      </c>
    </row>
    <row r="82" spans="1:95" s="28" customFormat="1" x14ac:dyDescent="0.25">
      <c r="A82" s="28" t="str">
        <f>"27/10"</f>
        <v>27/10</v>
      </c>
      <c r="B82" s="29" t="s">
        <v>104</v>
      </c>
      <c r="C82" s="28" t="str">
        <f>"180"</f>
        <v>180</v>
      </c>
      <c r="D82" s="28">
        <v>7.0000000000000007E-2</v>
      </c>
      <c r="E82" s="28">
        <v>0</v>
      </c>
      <c r="F82" s="28">
        <v>0.02</v>
      </c>
      <c r="G82" s="28">
        <v>0.02</v>
      </c>
      <c r="H82" s="28">
        <v>4.45</v>
      </c>
      <c r="I82" s="28">
        <v>17.297524800000001</v>
      </c>
      <c r="J82" s="28">
        <v>0</v>
      </c>
      <c r="K82" s="28">
        <v>0</v>
      </c>
      <c r="L82" s="28">
        <v>0</v>
      </c>
      <c r="M82" s="28">
        <v>0</v>
      </c>
      <c r="N82" s="28">
        <v>4.42</v>
      </c>
      <c r="O82" s="28">
        <v>0</v>
      </c>
      <c r="P82" s="28">
        <v>0.04</v>
      </c>
      <c r="Q82" s="28">
        <v>0</v>
      </c>
      <c r="R82" s="28">
        <v>0</v>
      </c>
      <c r="S82" s="28">
        <v>0</v>
      </c>
      <c r="T82" s="28">
        <v>0.02</v>
      </c>
      <c r="U82" s="28">
        <v>0.04</v>
      </c>
      <c r="V82" s="28">
        <v>0.13</v>
      </c>
      <c r="W82" s="28">
        <v>0.13</v>
      </c>
      <c r="X82" s="28">
        <v>0</v>
      </c>
      <c r="Y82" s="28">
        <v>0</v>
      </c>
      <c r="Z82" s="28">
        <v>0.01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8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8">
        <v>0</v>
      </c>
      <c r="AW82" s="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180.04</v>
      </c>
      <c r="CC82" s="30">
        <v>3.69</v>
      </c>
      <c r="CE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4.5</v>
      </c>
      <c r="CQ82" s="28">
        <v>0</v>
      </c>
    </row>
    <row r="83" spans="1:95" s="28" customFormat="1" x14ac:dyDescent="0.25">
      <c r="A83" s="28" t="str">
        <f>"-"</f>
        <v>-</v>
      </c>
      <c r="B83" s="29" t="s">
        <v>95</v>
      </c>
      <c r="C83" s="28" t="str">
        <f>"40"</f>
        <v>40</v>
      </c>
      <c r="D83" s="28">
        <v>2.64</v>
      </c>
      <c r="E83" s="28">
        <v>0</v>
      </c>
      <c r="F83" s="28">
        <v>0.26</v>
      </c>
      <c r="G83" s="28">
        <v>0.26</v>
      </c>
      <c r="H83" s="28">
        <v>18.760000000000002</v>
      </c>
      <c r="I83" s="28">
        <v>89.560399999999987</v>
      </c>
      <c r="J83" s="28">
        <v>0</v>
      </c>
      <c r="K83" s="28">
        <v>0</v>
      </c>
      <c r="L83" s="28">
        <v>0</v>
      </c>
      <c r="M83" s="28">
        <v>0</v>
      </c>
      <c r="N83" s="28">
        <v>0.44</v>
      </c>
      <c r="O83" s="28">
        <v>18.239999999999998</v>
      </c>
      <c r="P83" s="28">
        <v>0.08</v>
      </c>
      <c r="Q83" s="28">
        <v>0</v>
      </c>
      <c r="R83" s="28">
        <v>0</v>
      </c>
      <c r="S83" s="28">
        <v>0</v>
      </c>
      <c r="T83" s="28">
        <v>0.72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8">
        <v>0</v>
      </c>
      <c r="AM83" s="28">
        <v>203.58</v>
      </c>
      <c r="AN83" s="28">
        <v>67.510000000000005</v>
      </c>
      <c r="AO83" s="28">
        <v>40.020000000000003</v>
      </c>
      <c r="AP83" s="28">
        <v>80.040000000000006</v>
      </c>
      <c r="AQ83" s="28">
        <v>30.28</v>
      </c>
      <c r="AR83" s="28">
        <v>144.77000000000001</v>
      </c>
      <c r="AS83" s="28">
        <v>89.78</v>
      </c>
      <c r="AT83" s="28">
        <v>125.28</v>
      </c>
      <c r="AU83" s="28">
        <v>103.36</v>
      </c>
      <c r="AV83" s="28">
        <v>54.29</v>
      </c>
      <c r="AW83" s="28">
        <v>96.05</v>
      </c>
      <c r="AX83" s="28">
        <v>803.18</v>
      </c>
      <c r="AY83" s="28">
        <v>0</v>
      </c>
      <c r="AZ83" s="28">
        <v>261.7</v>
      </c>
      <c r="BA83" s="28">
        <v>113.8</v>
      </c>
      <c r="BB83" s="28">
        <v>75.52</v>
      </c>
      <c r="BC83" s="28">
        <v>59.86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0.03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0.03</v>
      </c>
      <c r="BT83" s="28">
        <v>0</v>
      </c>
      <c r="BU83" s="28">
        <v>0</v>
      </c>
      <c r="BV83" s="28">
        <v>0.11</v>
      </c>
      <c r="BW83" s="28">
        <v>0.01</v>
      </c>
      <c r="BX83" s="28">
        <v>0</v>
      </c>
      <c r="BY83" s="28">
        <v>0</v>
      </c>
      <c r="BZ83" s="28">
        <v>0</v>
      </c>
      <c r="CA83" s="28">
        <v>0</v>
      </c>
      <c r="CB83" s="28">
        <v>15.64</v>
      </c>
      <c r="CC83" s="30">
        <v>4.38</v>
      </c>
      <c r="CE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</row>
    <row r="84" spans="1:95" s="28" customFormat="1" x14ac:dyDescent="0.25">
      <c r="A84" s="28" t="str">
        <f>"-"</f>
        <v>-</v>
      </c>
      <c r="B84" s="29" t="s">
        <v>96</v>
      </c>
      <c r="C84" s="28" t="str">
        <f>"30"</f>
        <v>30</v>
      </c>
      <c r="D84" s="28">
        <v>1.98</v>
      </c>
      <c r="E84" s="28">
        <v>0</v>
      </c>
      <c r="F84" s="28">
        <v>0.36</v>
      </c>
      <c r="G84" s="28">
        <v>0.36</v>
      </c>
      <c r="H84" s="28">
        <v>12.51</v>
      </c>
      <c r="I84" s="28">
        <v>58.013999999999996</v>
      </c>
      <c r="J84" s="28">
        <v>0.06</v>
      </c>
      <c r="K84" s="28">
        <v>0</v>
      </c>
      <c r="L84" s="28">
        <v>0</v>
      </c>
      <c r="M84" s="28">
        <v>0</v>
      </c>
      <c r="N84" s="28">
        <v>0.36</v>
      </c>
      <c r="O84" s="28">
        <v>9.66</v>
      </c>
      <c r="P84" s="28">
        <v>2.4900000000000002</v>
      </c>
      <c r="Q84" s="28">
        <v>0</v>
      </c>
      <c r="R84" s="28">
        <v>0</v>
      </c>
      <c r="S84" s="28">
        <v>0.3</v>
      </c>
      <c r="T84" s="28">
        <v>0.75</v>
      </c>
      <c r="U84" s="28">
        <v>183</v>
      </c>
      <c r="V84" s="28">
        <v>73.5</v>
      </c>
      <c r="W84" s="28">
        <v>10.5</v>
      </c>
      <c r="X84" s="28">
        <v>14.1</v>
      </c>
      <c r="Y84" s="28">
        <v>47.4</v>
      </c>
      <c r="Z84" s="28">
        <v>1.17</v>
      </c>
      <c r="AA84" s="28">
        <v>0</v>
      </c>
      <c r="AB84" s="28">
        <v>1.5</v>
      </c>
      <c r="AC84" s="28">
        <v>0.3</v>
      </c>
      <c r="AD84" s="28">
        <v>0.42</v>
      </c>
      <c r="AE84" s="28">
        <v>0.05</v>
      </c>
      <c r="AF84" s="28">
        <v>0.02</v>
      </c>
      <c r="AG84" s="28">
        <v>0.21</v>
      </c>
      <c r="AH84" s="28">
        <v>0.6</v>
      </c>
      <c r="AI84" s="28">
        <v>0</v>
      </c>
      <c r="AJ84" s="28">
        <v>0</v>
      </c>
      <c r="AK84" s="28">
        <v>0</v>
      </c>
      <c r="AL84" s="28">
        <v>0</v>
      </c>
      <c r="AM84" s="28">
        <v>128.1</v>
      </c>
      <c r="AN84" s="28">
        <v>66.900000000000006</v>
      </c>
      <c r="AO84" s="28">
        <v>27.9</v>
      </c>
      <c r="AP84" s="28">
        <v>59.4</v>
      </c>
      <c r="AQ84" s="28">
        <v>24</v>
      </c>
      <c r="AR84" s="28">
        <v>111.3</v>
      </c>
      <c r="AS84" s="28">
        <v>89.1</v>
      </c>
      <c r="AT84" s="28">
        <v>87.3</v>
      </c>
      <c r="AU84" s="28">
        <v>139.19999999999999</v>
      </c>
      <c r="AV84" s="28">
        <v>37.200000000000003</v>
      </c>
      <c r="AW84" s="28">
        <v>93</v>
      </c>
      <c r="AX84" s="28">
        <v>458.7</v>
      </c>
      <c r="AY84" s="28">
        <v>0</v>
      </c>
      <c r="AZ84" s="28">
        <v>157.80000000000001</v>
      </c>
      <c r="BA84" s="28">
        <v>87.3</v>
      </c>
      <c r="BB84" s="28">
        <v>54</v>
      </c>
      <c r="BC84" s="28">
        <v>39</v>
      </c>
      <c r="BD84" s="28">
        <v>0</v>
      </c>
      <c r="BE84" s="28">
        <v>0</v>
      </c>
      <c r="BF84" s="28">
        <v>0</v>
      </c>
      <c r="BG84" s="28">
        <v>0</v>
      </c>
      <c r="BH84" s="28">
        <v>0</v>
      </c>
      <c r="BI84" s="28">
        <v>0</v>
      </c>
      <c r="BJ84" s="28">
        <v>0</v>
      </c>
      <c r="BK84" s="28">
        <v>0.04</v>
      </c>
      <c r="BL84" s="28">
        <v>0</v>
      </c>
      <c r="BM84" s="28">
        <v>0</v>
      </c>
      <c r="BN84" s="28">
        <v>0.01</v>
      </c>
      <c r="BO84" s="28">
        <v>0</v>
      </c>
      <c r="BP84" s="28">
        <v>0</v>
      </c>
      <c r="BQ84" s="28">
        <v>0</v>
      </c>
      <c r="BR84" s="28">
        <v>0</v>
      </c>
      <c r="BS84" s="28">
        <v>0.03</v>
      </c>
      <c r="BT84" s="28">
        <v>0</v>
      </c>
      <c r="BU84" s="28">
        <v>0</v>
      </c>
      <c r="BV84" s="28">
        <v>0.14000000000000001</v>
      </c>
      <c r="BW84" s="28">
        <v>0.02</v>
      </c>
      <c r="BX84" s="28">
        <v>0</v>
      </c>
      <c r="BY84" s="28">
        <v>0</v>
      </c>
      <c r="BZ84" s="28">
        <v>0</v>
      </c>
      <c r="CA84" s="28">
        <v>0</v>
      </c>
      <c r="CB84" s="28">
        <v>14.1</v>
      </c>
      <c r="CC84" s="30">
        <v>3.28</v>
      </c>
      <c r="CE84" s="28">
        <v>0.25</v>
      </c>
      <c r="CG84" s="28">
        <v>0</v>
      </c>
      <c r="CH84" s="28">
        <v>0</v>
      </c>
      <c r="CI84" s="28">
        <v>0</v>
      </c>
      <c r="CJ84" s="28">
        <v>0</v>
      </c>
      <c r="CK84" s="28">
        <v>0</v>
      </c>
      <c r="CL84" s="28">
        <v>0</v>
      </c>
      <c r="CM84" s="28">
        <v>0</v>
      </c>
      <c r="CN84" s="28">
        <v>0</v>
      </c>
      <c r="CO84" s="28">
        <v>0</v>
      </c>
      <c r="CP84" s="28">
        <v>0</v>
      </c>
      <c r="CQ84" s="28">
        <v>0</v>
      </c>
    </row>
    <row r="85" spans="1:95" s="25" customFormat="1" x14ac:dyDescent="0.25">
      <c r="A85" s="25" t="str">
        <f>"-"</f>
        <v>-</v>
      </c>
      <c r="B85" s="26" t="s">
        <v>128</v>
      </c>
      <c r="C85" s="25" t="str">
        <f>"50"</f>
        <v>50</v>
      </c>
      <c r="D85" s="25">
        <v>0.54</v>
      </c>
      <c r="E85" s="25">
        <v>0</v>
      </c>
      <c r="F85" s="25">
        <v>0.1</v>
      </c>
      <c r="G85" s="25">
        <v>0.1</v>
      </c>
      <c r="H85" s="25">
        <v>2.5499999999999998</v>
      </c>
      <c r="I85" s="25">
        <v>12.705700000000002</v>
      </c>
      <c r="J85" s="25">
        <v>0</v>
      </c>
      <c r="K85" s="25">
        <v>0</v>
      </c>
      <c r="L85" s="25">
        <v>0</v>
      </c>
      <c r="M85" s="25">
        <v>0</v>
      </c>
      <c r="N85" s="25">
        <v>1.72</v>
      </c>
      <c r="O85" s="25">
        <v>0.15</v>
      </c>
      <c r="P85" s="25">
        <v>0.69</v>
      </c>
      <c r="Q85" s="25">
        <v>0</v>
      </c>
      <c r="R85" s="25">
        <v>0</v>
      </c>
      <c r="S85" s="25">
        <v>0.39</v>
      </c>
      <c r="T85" s="25">
        <v>0.34</v>
      </c>
      <c r="U85" s="25">
        <v>1.47</v>
      </c>
      <c r="V85" s="25">
        <v>142.1</v>
      </c>
      <c r="W85" s="25">
        <v>6.86</v>
      </c>
      <c r="X85" s="25">
        <v>9.8000000000000007</v>
      </c>
      <c r="Y85" s="25">
        <v>12.74</v>
      </c>
      <c r="Z85" s="25">
        <v>0.44</v>
      </c>
      <c r="AA85" s="25">
        <v>0</v>
      </c>
      <c r="AB85" s="25">
        <v>392</v>
      </c>
      <c r="AC85" s="25">
        <v>66.5</v>
      </c>
      <c r="AD85" s="25">
        <v>0.35</v>
      </c>
      <c r="AE85" s="25">
        <v>0.03</v>
      </c>
      <c r="AF85" s="25">
        <v>0.02</v>
      </c>
      <c r="AG85" s="25">
        <v>0.25</v>
      </c>
      <c r="AH85" s="25">
        <v>0.35</v>
      </c>
      <c r="AI85" s="25">
        <v>12.25</v>
      </c>
      <c r="AJ85" s="25">
        <v>0</v>
      </c>
      <c r="AK85" s="25">
        <v>11.76</v>
      </c>
      <c r="AL85" s="25">
        <v>12.74</v>
      </c>
      <c r="AM85" s="25">
        <v>17.64</v>
      </c>
      <c r="AN85" s="25">
        <v>19.600000000000001</v>
      </c>
      <c r="AO85" s="25">
        <v>3.43</v>
      </c>
      <c r="AP85" s="25">
        <v>14.21</v>
      </c>
      <c r="AQ85" s="25">
        <v>3.92</v>
      </c>
      <c r="AR85" s="25">
        <v>12.25</v>
      </c>
      <c r="AS85" s="25">
        <v>13.23</v>
      </c>
      <c r="AT85" s="25">
        <v>11.27</v>
      </c>
      <c r="AU85" s="25">
        <v>67.62</v>
      </c>
      <c r="AV85" s="25">
        <v>7.84</v>
      </c>
      <c r="AW85" s="25">
        <v>9.8000000000000007</v>
      </c>
      <c r="AX85" s="25">
        <v>251.86</v>
      </c>
      <c r="AY85" s="25">
        <v>0</v>
      </c>
      <c r="AZ85" s="25">
        <v>9.31</v>
      </c>
      <c r="BA85" s="25">
        <v>12.74</v>
      </c>
      <c r="BB85" s="25">
        <v>12.25</v>
      </c>
      <c r="BC85" s="25">
        <v>2.4500000000000002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46</v>
      </c>
      <c r="CC85" s="27">
        <v>5.56</v>
      </c>
      <c r="CE85" s="25">
        <v>65.33</v>
      </c>
      <c r="CG85" s="25">
        <v>0</v>
      </c>
      <c r="CH85" s="25">
        <v>0</v>
      </c>
      <c r="CI85" s="25">
        <v>0</v>
      </c>
      <c r="CJ85" s="25">
        <v>0</v>
      </c>
      <c r="CK85" s="25">
        <v>0</v>
      </c>
      <c r="CL85" s="25">
        <v>0</v>
      </c>
      <c r="CM85" s="25">
        <v>0</v>
      </c>
      <c r="CN85" s="25">
        <v>0</v>
      </c>
      <c r="CO85" s="25">
        <v>0</v>
      </c>
      <c r="CP85" s="25">
        <v>0</v>
      </c>
      <c r="CQ85" s="25">
        <v>0</v>
      </c>
    </row>
    <row r="86" spans="1:95" s="31" customFormat="1" x14ac:dyDescent="0.25">
      <c r="B86" s="32" t="s">
        <v>98</v>
      </c>
      <c r="D86" s="31">
        <v>21.86</v>
      </c>
      <c r="E86" s="31">
        <v>10.84</v>
      </c>
      <c r="F86" s="31">
        <v>11.18</v>
      </c>
      <c r="G86" s="31">
        <v>3.07</v>
      </c>
      <c r="H86" s="31">
        <v>100.31</v>
      </c>
      <c r="I86" s="31">
        <v>586</v>
      </c>
      <c r="J86" s="31">
        <v>4.5199999999999996</v>
      </c>
      <c r="K86" s="31">
        <v>1.21</v>
      </c>
      <c r="L86" s="31">
        <v>0</v>
      </c>
      <c r="M86" s="31">
        <v>0</v>
      </c>
      <c r="N86" s="31">
        <v>10.84</v>
      </c>
      <c r="O86" s="31">
        <v>83.6</v>
      </c>
      <c r="P86" s="31">
        <v>5.88</v>
      </c>
      <c r="Q86" s="31">
        <v>0</v>
      </c>
      <c r="R86" s="31">
        <v>0</v>
      </c>
      <c r="S86" s="31">
        <v>0.76</v>
      </c>
      <c r="T86" s="31">
        <v>4.95</v>
      </c>
      <c r="U86" s="31">
        <v>733.41</v>
      </c>
      <c r="V86" s="31">
        <v>425.04</v>
      </c>
      <c r="W86" s="31">
        <v>80.84</v>
      </c>
      <c r="X86" s="31">
        <v>68.150000000000006</v>
      </c>
      <c r="Y86" s="31">
        <v>260.2</v>
      </c>
      <c r="Z86" s="31">
        <v>2.76</v>
      </c>
      <c r="AA86" s="31">
        <v>37.049999999999997</v>
      </c>
      <c r="AB86" s="31">
        <v>412.5</v>
      </c>
      <c r="AC86" s="31">
        <v>116.63</v>
      </c>
      <c r="AD86" s="31">
        <v>2.74</v>
      </c>
      <c r="AE86" s="31">
        <v>0.21</v>
      </c>
      <c r="AF86" s="31">
        <v>0.18</v>
      </c>
      <c r="AG86" s="31">
        <v>3.16</v>
      </c>
      <c r="AH86" s="31">
        <v>8.18</v>
      </c>
      <c r="AI86" s="31">
        <v>12.45</v>
      </c>
      <c r="AJ86" s="31">
        <v>0</v>
      </c>
      <c r="AK86" s="31">
        <v>656.06</v>
      </c>
      <c r="AL86" s="31">
        <v>522.58000000000004</v>
      </c>
      <c r="AM86" s="31">
        <v>1765.23</v>
      </c>
      <c r="AN86" s="31">
        <v>1388.78</v>
      </c>
      <c r="AO86" s="31">
        <v>481.79</v>
      </c>
      <c r="AP86" s="31">
        <v>927.53</v>
      </c>
      <c r="AQ86" s="31">
        <v>257.57</v>
      </c>
      <c r="AR86" s="31">
        <v>638.20000000000005</v>
      </c>
      <c r="AS86" s="31">
        <v>493.41</v>
      </c>
      <c r="AT86" s="31">
        <v>614.9</v>
      </c>
      <c r="AU86" s="31">
        <v>720.58</v>
      </c>
      <c r="AV86" s="31">
        <v>635.76</v>
      </c>
      <c r="AW86" s="31">
        <v>450.62</v>
      </c>
      <c r="AX86" s="31">
        <v>2568.11</v>
      </c>
      <c r="AY86" s="31">
        <v>0</v>
      </c>
      <c r="AZ86" s="31">
        <v>726.69</v>
      </c>
      <c r="BA86" s="31">
        <v>483.38</v>
      </c>
      <c r="BB86" s="31">
        <v>458.18</v>
      </c>
      <c r="BC86" s="31">
        <v>225.1</v>
      </c>
      <c r="BD86" s="31">
        <v>0.13</v>
      </c>
      <c r="BE86" s="31">
        <v>0.06</v>
      </c>
      <c r="BF86" s="31">
        <v>0.03</v>
      </c>
      <c r="BG86" s="31">
        <v>7.0000000000000007E-2</v>
      </c>
      <c r="BH86" s="31">
        <v>0.08</v>
      </c>
      <c r="BI86" s="31">
        <v>0.4</v>
      </c>
      <c r="BJ86" s="31">
        <v>0</v>
      </c>
      <c r="BK86" s="31">
        <v>1.39</v>
      </c>
      <c r="BL86" s="31">
        <v>0</v>
      </c>
      <c r="BM86" s="31">
        <v>0.43</v>
      </c>
      <c r="BN86" s="31">
        <v>0.01</v>
      </c>
      <c r="BO86" s="31">
        <v>0.01</v>
      </c>
      <c r="BP86" s="31">
        <v>0</v>
      </c>
      <c r="BQ86" s="31">
        <v>0.08</v>
      </c>
      <c r="BR86" s="31">
        <v>0.12</v>
      </c>
      <c r="BS86" s="31">
        <v>1.54</v>
      </c>
      <c r="BT86" s="31">
        <v>0</v>
      </c>
      <c r="BU86" s="31">
        <v>0</v>
      </c>
      <c r="BV86" s="31">
        <v>1.37</v>
      </c>
      <c r="BW86" s="31">
        <v>0.04</v>
      </c>
      <c r="BX86" s="31">
        <v>0</v>
      </c>
      <c r="BY86" s="31">
        <v>0</v>
      </c>
      <c r="BZ86" s="31">
        <v>0</v>
      </c>
      <c r="CA86" s="31">
        <v>0</v>
      </c>
      <c r="CB86" s="31">
        <v>506.6</v>
      </c>
      <c r="CC86" s="33">
        <f>SUM($CC$79:$CC$85)</f>
        <v>90</v>
      </c>
      <c r="CD86" s="31">
        <f>$I$86/$I$87*100</f>
        <v>100</v>
      </c>
      <c r="CE86" s="31">
        <v>105.8</v>
      </c>
      <c r="CG86" s="31">
        <v>0</v>
      </c>
      <c r="CH86" s="31">
        <v>0</v>
      </c>
      <c r="CI86" s="31">
        <v>0</v>
      </c>
      <c r="CJ86" s="31">
        <v>0</v>
      </c>
      <c r="CK86" s="31">
        <v>0</v>
      </c>
      <c r="CL86" s="31">
        <v>0</v>
      </c>
      <c r="CM86" s="31">
        <v>0</v>
      </c>
      <c r="CN86" s="31">
        <v>0</v>
      </c>
      <c r="CO86" s="31">
        <v>0</v>
      </c>
      <c r="CP86" s="31">
        <v>4.5</v>
      </c>
      <c r="CQ86" s="31">
        <v>1.42</v>
      </c>
    </row>
    <row r="87" spans="1:95" s="31" customFormat="1" x14ac:dyDescent="0.25">
      <c r="B87" s="32" t="s">
        <v>99</v>
      </c>
      <c r="D87" s="31">
        <v>21.86</v>
      </c>
      <c r="E87" s="31">
        <v>10.84</v>
      </c>
      <c r="F87" s="31">
        <v>11.18</v>
      </c>
      <c r="G87" s="31">
        <v>3.07</v>
      </c>
      <c r="H87" s="31">
        <v>100.31</v>
      </c>
      <c r="I87" s="31">
        <v>586</v>
      </c>
      <c r="J87" s="31">
        <v>4.5199999999999996</v>
      </c>
      <c r="K87" s="31">
        <v>1.21</v>
      </c>
      <c r="L87" s="31">
        <v>0</v>
      </c>
      <c r="M87" s="31">
        <v>0</v>
      </c>
      <c r="N87" s="31">
        <v>10.84</v>
      </c>
      <c r="O87" s="31">
        <v>83.6</v>
      </c>
      <c r="P87" s="31">
        <v>5.88</v>
      </c>
      <c r="Q87" s="31">
        <v>0</v>
      </c>
      <c r="R87" s="31">
        <v>0</v>
      </c>
      <c r="S87" s="31">
        <v>0.76</v>
      </c>
      <c r="T87" s="31">
        <v>4.95</v>
      </c>
      <c r="U87" s="31">
        <v>733.41</v>
      </c>
      <c r="V87" s="31">
        <v>425.04</v>
      </c>
      <c r="W87" s="31">
        <v>80.84</v>
      </c>
      <c r="X87" s="31">
        <v>68.150000000000006</v>
      </c>
      <c r="Y87" s="31">
        <v>260.2</v>
      </c>
      <c r="Z87" s="31">
        <v>2.76</v>
      </c>
      <c r="AA87" s="31">
        <v>37.049999999999997</v>
      </c>
      <c r="AB87" s="31">
        <v>412.5</v>
      </c>
      <c r="AC87" s="31">
        <v>116.63</v>
      </c>
      <c r="AD87" s="31">
        <v>2.74</v>
      </c>
      <c r="AE87" s="31">
        <v>0.21</v>
      </c>
      <c r="AF87" s="31">
        <v>0.18</v>
      </c>
      <c r="AG87" s="31">
        <v>3.16</v>
      </c>
      <c r="AH87" s="31">
        <v>8.18</v>
      </c>
      <c r="AI87" s="31">
        <v>12.45</v>
      </c>
      <c r="AJ87" s="31">
        <v>0</v>
      </c>
      <c r="AK87" s="31">
        <v>656.06</v>
      </c>
      <c r="AL87" s="31">
        <v>522.58000000000004</v>
      </c>
      <c r="AM87" s="31">
        <v>1765.23</v>
      </c>
      <c r="AN87" s="31">
        <v>1388.78</v>
      </c>
      <c r="AO87" s="31">
        <v>481.79</v>
      </c>
      <c r="AP87" s="31">
        <v>927.53</v>
      </c>
      <c r="AQ87" s="31">
        <v>257.57</v>
      </c>
      <c r="AR87" s="31">
        <v>638.20000000000005</v>
      </c>
      <c r="AS87" s="31">
        <v>493.41</v>
      </c>
      <c r="AT87" s="31">
        <v>614.9</v>
      </c>
      <c r="AU87" s="31">
        <v>720.58</v>
      </c>
      <c r="AV87" s="31">
        <v>635.76</v>
      </c>
      <c r="AW87" s="31">
        <v>450.62</v>
      </c>
      <c r="AX87" s="31">
        <v>2568.11</v>
      </c>
      <c r="AY87" s="31">
        <v>0</v>
      </c>
      <c r="AZ87" s="31">
        <v>726.69</v>
      </c>
      <c r="BA87" s="31">
        <v>483.38</v>
      </c>
      <c r="BB87" s="31">
        <v>458.18</v>
      </c>
      <c r="BC87" s="31">
        <v>225.1</v>
      </c>
      <c r="BD87" s="31">
        <v>0.13</v>
      </c>
      <c r="BE87" s="31">
        <v>0.06</v>
      </c>
      <c r="BF87" s="31">
        <v>0.03</v>
      </c>
      <c r="BG87" s="31">
        <v>7.0000000000000007E-2</v>
      </c>
      <c r="BH87" s="31">
        <v>0.08</v>
      </c>
      <c r="BI87" s="31">
        <v>0.4</v>
      </c>
      <c r="BJ87" s="31">
        <v>0</v>
      </c>
      <c r="BK87" s="31">
        <v>1.39</v>
      </c>
      <c r="BL87" s="31">
        <v>0</v>
      </c>
      <c r="BM87" s="31">
        <v>0.43</v>
      </c>
      <c r="BN87" s="31">
        <v>0.01</v>
      </c>
      <c r="BO87" s="31">
        <v>0.01</v>
      </c>
      <c r="BP87" s="31">
        <v>0</v>
      </c>
      <c r="BQ87" s="31">
        <v>0.08</v>
      </c>
      <c r="BR87" s="31">
        <v>0.12</v>
      </c>
      <c r="BS87" s="31">
        <v>1.54</v>
      </c>
      <c r="BT87" s="31">
        <v>0</v>
      </c>
      <c r="BU87" s="31">
        <v>0</v>
      </c>
      <c r="BV87" s="31">
        <v>1.37</v>
      </c>
      <c r="BW87" s="31">
        <v>0.04</v>
      </c>
      <c r="BX87" s="31">
        <v>0</v>
      </c>
      <c r="BY87" s="31">
        <v>0</v>
      </c>
      <c r="BZ87" s="31">
        <v>0</v>
      </c>
      <c r="CA87" s="31">
        <v>0</v>
      </c>
      <c r="CB87" s="31">
        <v>506.6</v>
      </c>
      <c r="CC87" s="33">
        <f>CC86</f>
        <v>90</v>
      </c>
      <c r="CE87" s="31">
        <v>105.8</v>
      </c>
      <c r="CG87" s="31">
        <v>0</v>
      </c>
      <c r="CH87" s="31">
        <v>0</v>
      </c>
      <c r="CI87" s="31">
        <v>0</v>
      </c>
      <c r="CJ87" s="31">
        <v>0</v>
      </c>
      <c r="CK87" s="31">
        <v>0</v>
      </c>
      <c r="CL87" s="31">
        <v>0</v>
      </c>
      <c r="CM87" s="31">
        <v>0</v>
      </c>
      <c r="CN87" s="31">
        <v>0</v>
      </c>
      <c r="CO87" s="31">
        <v>0</v>
      </c>
      <c r="CP87" s="31">
        <v>4.5</v>
      </c>
      <c r="CQ87" s="31">
        <v>1.42</v>
      </c>
    </row>
    <row r="88" spans="1:95" x14ac:dyDescent="0.25">
      <c r="B88" s="24" t="s">
        <v>129</v>
      </c>
    </row>
    <row r="89" spans="1:95" x14ac:dyDescent="0.25">
      <c r="B89" s="24" t="s">
        <v>90</v>
      </c>
    </row>
    <row r="90" spans="1:95" s="28" customFormat="1" ht="31.5" x14ac:dyDescent="0.25">
      <c r="A90" s="28" t="str">
        <f>"15/4"</f>
        <v>15/4</v>
      </c>
      <c r="B90" s="29" t="s">
        <v>130</v>
      </c>
      <c r="C90" s="28" t="str">
        <f>"200"</f>
        <v>200</v>
      </c>
      <c r="D90" s="28">
        <v>5.97</v>
      </c>
      <c r="E90" s="28">
        <v>2.35</v>
      </c>
      <c r="F90" s="28">
        <v>5.26</v>
      </c>
      <c r="G90" s="28">
        <v>0.52</v>
      </c>
      <c r="H90" s="28">
        <v>33.67</v>
      </c>
      <c r="I90" s="28">
        <v>201.104792</v>
      </c>
      <c r="J90" s="28">
        <v>3.64</v>
      </c>
      <c r="K90" s="28">
        <v>0.09</v>
      </c>
      <c r="L90" s="28">
        <v>0</v>
      </c>
      <c r="M90" s="28">
        <v>0</v>
      </c>
      <c r="N90" s="28">
        <v>7.5</v>
      </c>
      <c r="O90" s="28">
        <v>23.22</v>
      </c>
      <c r="P90" s="28">
        <v>2.95</v>
      </c>
      <c r="Q90" s="28">
        <v>0</v>
      </c>
      <c r="R90" s="28">
        <v>0</v>
      </c>
      <c r="S90" s="28">
        <v>0.08</v>
      </c>
      <c r="T90" s="28">
        <v>1.6</v>
      </c>
      <c r="U90" s="28">
        <v>240.19</v>
      </c>
      <c r="V90" s="28">
        <v>176.15</v>
      </c>
      <c r="W90" s="28">
        <v>115.21</v>
      </c>
      <c r="X90" s="28">
        <v>27.24</v>
      </c>
      <c r="Y90" s="28">
        <v>183.37</v>
      </c>
      <c r="Z90" s="28">
        <v>0.73</v>
      </c>
      <c r="AA90" s="28">
        <v>19.2</v>
      </c>
      <c r="AB90" s="28">
        <v>16</v>
      </c>
      <c r="AC90" s="28">
        <v>35.6</v>
      </c>
      <c r="AD90" s="28">
        <v>0.64</v>
      </c>
      <c r="AE90" s="28">
        <v>0.1</v>
      </c>
      <c r="AF90" s="28">
        <v>0.13</v>
      </c>
      <c r="AG90" s="28">
        <v>0.93</v>
      </c>
      <c r="AH90" s="28">
        <v>2.5299999999999998</v>
      </c>
      <c r="AI90" s="28">
        <v>0.42</v>
      </c>
      <c r="AJ90" s="28">
        <v>0</v>
      </c>
      <c r="AK90" s="28">
        <v>124.16</v>
      </c>
      <c r="AL90" s="28">
        <v>122.61</v>
      </c>
      <c r="AM90" s="28">
        <v>402.17</v>
      </c>
      <c r="AN90" s="28">
        <v>300.24</v>
      </c>
      <c r="AO90" s="28">
        <v>116.45</v>
      </c>
      <c r="AP90" s="28">
        <v>193.53</v>
      </c>
      <c r="AQ90" s="28">
        <v>79.069999999999993</v>
      </c>
      <c r="AR90" s="28">
        <v>306.89</v>
      </c>
      <c r="AS90" s="28">
        <v>153.63</v>
      </c>
      <c r="AT90" s="28">
        <v>185.22</v>
      </c>
      <c r="AU90" s="28">
        <v>240.9</v>
      </c>
      <c r="AV90" s="28">
        <v>87.8</v>
      </c>
      <c r="AW90" s="28">
        <v>155.06</v>
      </c>
      <c r="AX90" s="28">
        <v>905.86</v>
      </c>
      <c r="AY90" s="28">
        <v>0</v>
      </c>
      <c r="AZ90" s="28">
        <v>494.36</v>
      </c>
      <c r="BA90" s="28">
        <v>148.66999999999999</v>
      </c>
      <c r="BB90" s="28">
        <v>252.75</v>
      </c>
      <c r="BC90" s="28">
        <v>95.13</v>
      </c>
      <c r="BD90" s="28">
        <v>0.09</v>
      </c>
      <c r="BE90" s="28">
        <v>0.04</v>
      </c>
      <c r="BF90" s="28">
        <v>0.02</v>
      </c>
      <c r="BG90" s="28">
        <v>0.05</v>
      </c>
      <c r="BH90" s="28">
        <v>0.06</v>
      </c>
      <c r="BI90" s="28">
        <v>0.28000000000000003</v>
      </c>
      <c r="BJ90" s="28">
        <v>0</v>
      </c>
      <c r="BK90" s="28">
        <v>0.78</v>
      </c>
      <c r="BL90" s="28">
        <v>0</v>
      </c>
      <c r="BM90" s="28">
        <v>0.24</v>
      </c>
      <c r="BN90" s="28">
        <v>0</v>
      </c>
      <c r="BO90" s="28">
        <v>0</v>
      </c>
      <c r="BP90" s="28">
        <v>0</v>
      </c>
      <c r="BQ90" s="28">
        <v>0.05</v>
      </c>
      <c r="BR90" s="28">
        <v>0.08</v>
      </c>
      <c r="BS90" s="28">
        <v>0.63</v>
      </c>
      <c r="BT90" s="28">
        <v>0</v>
      </c>
      <c r="BU90" s="28">
        <v>0</v>
      </c>
      <c r="BV90" s="28">
        <v>0.04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177.33</v>
      </c>
      <c r="CC90" s="30">
        <v>15.88</v>
      </c>
      <c r="CE90" s="28">
        <v>21.87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4</v>
      </c>
      <c r="CQ90" s="28">
        <v>0.5</v>
      </c>
    </row>
    <row r="91" spans="1:95" s="28" customFormat="1" ht="31.5" x14ac:dyDescent="0.25">
      <c r="A91" s="28" t="str">
        <f>"8/5"</f>
        <v>8/5</v>
      </c>
      <c r="B91" s="29" t="s">
        <v>131</v>
      </c>
      <c r="C91" s="28" t="str">
        <f>"50"</f>
        <v>50</v>
      </c>
      <c r="D91" s="28">
        <v>8.4499999999999993</v>
      </c>
      <c r="E91" s="28">
        <v>8.1300000000000008</v>
      </c>
      <c r="F91" s="28">
        <v>4.8</v>
      </c>
      <c r="G91" s="28">
        <v>0.51</v>
      </c>
      <c r="H91" s="28">
        <v>6.71</v>
      </c>
      <c r="I91" s="28">
        <v>104.61622875</v>
      </c>
      <c r="J91" s="28">
        <v>2.64</v>
      </c>
      <c r="K91" s="28">
        <v>0.33</v>
      </c>
      <c r="L91" s="28">
        <v>0</v>
      </c>
      <c r="M91" s="28">
        <v>0</v>
      </c>
      <c r="N91" s="28">
        <v>4.49</v>
      </c>
      <c r="O91" s="28">
        <v>2.11</v>
      </c>
      <c r="P91" s="28">
        <v>0.11</v>
      </c>
      <c r="Q91" s="28">
        <v>0</v>
      </c>
      <c r="R91" s="28">
        <v>0</v>
      </c>
      <c r="S91" s="28">
        <v>0.56000000000000005</v>
      </c>
      <c r="T91" s="28">
        <v>0.63</v>
      </c>
      <c r="U91" s="28">
        <v>63.37</v>
      </c>
      <c r="V91" s="28">
        <v>53.77</v>
      </c>
      <c r="W91" s="28">
        <v>70.75</v>
      </c>
      <c r="X91" s="28">
        <v>10.36</v>
      </c>
      <c r="Y91" s="28">
        <v>92.23</v>
      </c>
      <c r="Z91" s="28">
        <v>0.25</v>
      </c>
      <c r="AA91" s="28">
        <v>28.03</v>
      </c>
      <c r="AB91" s="28">
        <v>14.04</v>
      </c>
      <c r="AC91" s="28">
        <v>32.1</v>
      </c>
      <c r="AD91" s="28">
        <v>0.38</v>
      </c>
      <c r="AE91" s="28">
        <v>0.02</v>
      </c>
      <c r="AF91" s="28">
        <v>0.12</v>
      </c>
      <c r="AG91" s="28">
        <v>0.21</v>
      </c>
      <c r="AH91" s="28">
        <v>1.97</v>
      </c>
      <c r="AI91" s="28">
        <v>0.12</v>
      </c>
      <c r="AJ91" s="28">
        <v>0</v>
      </c>
      <c r="AK91" s="28">
        <v>0</v>
      </c>
      <c r="AL91" s="28">
        <v>0</v>
      </c>
      <c r="AM91" s="28">
        <v>46.59</v>
      </c>
      <c r="AN91" s="28">
        <v>25.96</v>
      </c>
      <c r="AO91" s="28">
        <v>12.9</v>
      </c>
      <c r="AP91" s="28">
        <v>21.88</v>
      </c>
      <c r="AQ91" s="28">
        <v>7.54</v>
      </c>
      <c r="AR91" s="28">
        <v>29.62</v>
      </c>
      <c r="AS91" s="28">
        <v>23.99</v>
      </c>
      <c r="AT91" s="28">
        <v>30.79</v>
      </c>
      <c r="AU91" s="28">
        <v>35.08</v>
      </c>
      <c r="AV91" s="28">
        <v>13.38</v>
      </c>
      <c r="AW91" s="28">
        <v>19.170000000000002</v>
      </c>
      <c r="AX91" s="28">
        <v>132.49</v>
      </c>
      <c r="AY91" s="28">
        <v>0.27</v>
      </c>
      <c r="AZ91" s="28">
        <v>39.630000000000003</v>
      </c>
      <c r="BA91" s="28">
        <v>34</v>
      </c>
      <c r="BB91" s="28">
        <v>17.96</v>
      </c>
      <c r="BC91" s="28">
        <v>12.64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0.03</v>
      </c>
      <c r="BL91" s="28">
        <v>0</v>
      </c>
      <c r="BM91" s="28">
        <v>0.02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0.11</v>
      </c>
      <c r="BT91" s="28">
        <v>0</v>
      </c>
      <c r="BU91" s="28">
        <v>0</v>
      </c>
      <c r="BV91" s="28">
        <v>0.28000000000000003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36.86</v>
      </c>
      <c r="CC91" s="30">
        <v>18.96</v>
      </c>
      <c r="CE91" s="28">
        <v>30.37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3.25</v>
      </c>
      <c r="CQ91" s="28">
        <v>0.13</v>
      </c>
    </row>
    <row r="92" spans="1:95" s="28" customFormat="1" x14ac:dyDescent="0.25">
      <c r="A92" s="28" t="str">
        <f>"36/10"</f>
        <v>36/10</v>
      </c>
      <c r="B92" s="29" t="s">
        <v>132</v>
      </c>
      <c r="C92" s="28" t="str">
        <f>"180"</f>
        <v>180</v>
      </c>
      <c r="D92" s="28">
        <v>3.28</v>
      </c>
      <c r="E92" s="28">
        <v>2.61</v>
      </c>
      <c r="F92" s="28">
        <v>3.01</v>
      </c>
      <c r="G92" s="28">
        <v>0.54</v>
      </c>
      <c r="H92" s="28">
        <v>21.69</v>
      </c>
      <c r="I92" s="28">
        <v>121.29052319999998</v>
      </c>
      <c r="J92" s="28">
        <v>2.12</v>
      </c>
      <c r="K92" s="28">
        <v>0</v>
      </c>
      <c r="L92" s="28">
        <v>0</v>
      </c>
      <c r="M92" s="28">
        <v>0</v>
      </c>
      <c r="N92" s="28">
        <v>20.260000000000002</v>
      </c>
      <c r="O92" s="28">
        <v>0.27</v>
      </c>
      <c r="P92" s="28">
        <v>1.1599999999999999</v>
      </c>
      <c r="Q92" s="28">
        <v>0</v>
      </c>
      <c r="R92" s="28">
        <v>0</v>
      </c>
      <c r="S92" s="28">
        <v>0.23</v>
      </c>
      <c r="T92" s="28">
        <v>0.87</v>
      </c>
      <c r="U92" s="28">
        <v>45.65</v>
      </c>
      <c r="V92" s="28">
        <v>163.91</v>
      </c>
      <c r="W92" s="28">
        <v>99.57</v>
      </c>
      <c r="X92" s="28">
        <v>24.27</v>
      </c>
      <c r="Y92" s="28">
        <v>90.98</v>
      </c>
      <c r="Z92" s="28">
        <v>0.81</v>
      </c>
      <c r="AA92" s="28">
        <v>10.8</v>
      </c>
      <c r="AB92" s="28">
        <v>7.78</v>
      </c>
      <c r="AC92" s="28">
        <v>19.91</v>
      </c>
      <c r="AD92" s="28">
        <v>0.01</v>
      </c>
      <c r="AE92" s="28">
        <v>0.03</v>
      </c>
      <c r="AF92" s="28">
        <v>0.11</v>
      </c>
      <c r="AG92" s="28">
        <v>0.12</v>
      </c>
      <c r="AH92" s="28">
        <v>0.96</v>
      </c>
      <c r="AI92" s="28">
        <v>0.47</v>
      </c>
      <c r="AJ92" s="28">
        <v>0</v>
      </c>
      <c r="AK92" s="28">
        <v>137.9</v>
      </c>
      <c r="AL92" s="28">
        <v>136.21</v>
      </c>
      <c r="AM92" s="28">
        <v>233.5</v>
      </c>
      <c r="AN92" s="28">
        <v>187.81</v>
      </c>
      <c r="AO92" s="28">
        <v>62.6</v>
      </c>
      <c r="AP92" s="28">
        <v>109.98</v>
      </c>
      <c r="AQ92" s="28">
        <v>36.380000000000003</v>
      </c>
      <c r="AR92" s="28">
        <v>123.52</v>
      </c>
      <c r="AS92" s="28">
        <v>0</v>
      </c>
      <c r="AT92" s="28">
        <v>0</v>
      </c>
      <c r="AU92" s="28">
        <v>0</v>
      </c>
      <c r="AV92" s="28">
        <v>0</v>
      </c>
      <c r="AW92" s="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155.66</v>
      </c>
      <c r="BC92" s="28">
        <v>22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178.76</v>
      </c>
      <c r="CC92" s="30">
        <v>15.35</v>
      </c>
      <c r="CE92" s="28">
        <v>12.1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18</v>
      </c>
      <c r="CQ92" s="28">
        <v>0</v>
      </c>
    </row>
    <row r="93" spans="1:95" s="28" customFormat="1" x14ac:dyDescent="0.25">
      <c r="A93" s="28" t="str">
        <f>"-"</f>
        <v>-</v>
      </c>
      <c r="B93" s="29" t="s">
        <v>95</v>
      </c>
      <c r="C93" s="28" t="str">
        <f>"40"</f>
        <v>40</v>
      </c>
      <c r="D93" s="28">
        <v>2.64</v>
      </c>
      <c r="E93" s="28">
        <v>0</v>
      </c>
      <c r="F93" s="28">
        <v>0.26</v>
      </c>
      <c r="G93" s="28">
        <v>0.26</v>
      </c>
      <c r="H93" s="28">
        <v>18.760000000000002</v>
      </c>
      <c r="I93" s="28">
        <v>89.560399999999987</v>
      </c>
      <c r="J93" s="28">
        <v>0</v>
      </c>
      <c r="K93" s="28">
        <v>0</v>
      </c>
      <c r="L93" s="28">
        <v>0</v>
      </c>
      <c r="M93" s="28">
        <v>0</v>
      </c>
      <c r="N93" s="28">
        <v>0.44</v>
      </c>
      <c r="O93" s="28">
        <v>18.239999999999998</v>
      </c>
      <c r="P93" s="28">
        <v>0.08</v>
      </c>
      <c r="Q93" s="28">
        <v>0</v>
      </c>
      <c r="R93" s="28">
        <v>0</v>
      </c>
      <c r="S93" s="28">
        <v>0</v>
      </c>
      <c r="T93" s="28">
        <v>0.72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8">
        <v>0</v>
      </c>
      <c r="AM93" s="28">
        <v>203.58</v>
      </c>
      <c r="AN93" s="28">
        <v>67.510000000000005</v>
      </c>
      <c r="AO93" s="28">
        <v>40.020000000000003</v>
      </c>
      <c r="AP93" s="28">
        <v>80.040000000000006</v>
      </c>
      <c r="AQ93" s="28">
        <v>30.28</v>
      </c>
      <c r="AR93" s="28">
        <v>144.77000000000001</v>
      </c>
      <c r="AS93" s="28">
        <v>89.78</v>
      </c>
      <c r="AT93" s="28">
        <v>125.28</v>
      </c>
      <c r="AU93" s="28">
        <v>103.36</v>
      </c>
      <c r="AV93" s="28">
        <v>54.29</v>
      </c>
      <c r="AW93" s="28">
        <v>96.05</v>
      </c>
      <c r="AX93" s="28">
        <v>803.18</v>
      </c>
      <c r="AY93" s="28">
        <v>0</v>
      </c>
      <c r="AZ93" s="28">
        <v>261.7</v>
      </c>
      <c r="BA93" s="28">
        <v>113.8</v>
      </c>
      <c r="BB93" s="28">
        <v>75.52</v>
      </c>
      <c r="BC93" s="28">
        <v>59.86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0.03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0.03</v>
      </c>
      <c r="BT93" s="28">
        <v>0</v>
      </c>
      <c r="BU93" s="28">
        <v>0</v>
      </c>
      <c r="BV93" s="28">
        <v>0.11</v>
      </c>
      <c r="BW93" s="28">
        <v>0.01</v>
      </c>
      <c r="BX93" s="28">
        <v>0</v>
      </c>
      <c r="BY93" s="28">
        <v>0</v>
      </c>
      <c r="BZ93" s="28">
        <v>0</v>
      </c>
      <c r="CA93" s="28">
        <v>0</v>
      </c>
      <c r="CB93" s="28">
        <v>15.64</v>
      </c>
      <c r="CC93" s="30">
        <v>4.38</v>
      </c>
      <c r="CE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</row>
    <row r="94" spans="1:95" s="28" customFormat="1" x14ac:dyDescent="0.25">
      <c r="A94" s="28" t="str">
        <f>"-"</f>
        <v>-</v>
      </c>
      <c r="B94" s="29" t="s">
        <v>119</v>
      </c>
      <c r="C94" s="28" t="str">
        <f>"10"</f>
        <v>10</v>
      </c>
      <c r="D94" s="28">
        <v>0.08</v>
      </c>
      <c r="E94" s="28">
        <v>0.08</v>
      </c>
      <c r="F94" s="28">
        <v>7.25</v>
      </c>
      <c r="G94" s="28">
        <v>0</v>
      </c>
      <c r="H94" s="28">
        <v>0.13</v>
      </c>
      <c r="I94" s="28">
        <v>66.063999999999993</v>
      </c>
      <c r="J94" s="28">
        <v>4.71</v>
      </c>
      <c r="K94" s="28">
        <v>0.22</v>
      </c>
      <c r="L94" s="28">
        <v>0</v>
      </c>
      <c r="M94" s="28">
        <v>0</v>
      </c>
      <c r="N94" s="28">
        <v>0.13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0.14000000000000001</v>
      </c>
      <c r="U94" s="28">
        <v>1.5</v>
      </c>
      <c r="V94" s="28">
        <v>3</v>
      </c>
      <c r="W94" s="28">
        <v>2.4</v>
      </c>
      <c r="X94" s="28">
        <v>0</v>
      </c>
      <c r="Y94" s="28">
        <v>3</v>
      </c>
      <c r="Z94" s="28">
        <v>0.02</v>
      </c>
      <c r="AA94" s="28">
        <v>40</v>
      </c>
      <c r="AB94" s="28">
        <v>30</v>
      </c>
      <c r="AC94" s="28">
        <v>45</v>
      </c>
      <c r="AD94" s="28">
        <v>0.1</v>
      </c>
      <c r="AE94" s="28">
        <v>0</v>
      </c>
      <c r="AF94" s="28">
        <v>0.01</v>
      </c>
      <c r="AG94" s="28">
        <v>0.01</v>
      </c>
      <c r="AH94" s="28">
        <v>0.02</v>
      </c>
      <c r="AI94" s="28">
        <v>0</v>
      </c>
      <c r="AJ94" s="28">
        <v>0</v>
      </c>
      <c r="AK94" s="28">
        <v>4.2</v>
      </c>
      <c r="AL94" s="28">
        <v>4.0999999999999996</v>
      </c>
      <c r="AM94" s="28">
        <v>7.6</v>
      </c>
      <c r="AN94" s="28">
        <v>4.5</v>
      </c>
      <c r="AO94" s="28">
        <v>1.7</v>
      </c>
      <c r="AP94" s="28">
        <v>4.7</v>
      </c>
      <c r="AQ94" s="28">
        <v>4.3</v>
      </c>
      <c r="AR94" s="28">
        <v>4.2</v>
      </c>
      <c r="AS94" s="28">
        <v>3.6</v>
      </c>
      <c r="AT94" s="28">
        <v>2.6</v>
      </c>
      <c r="AU94" s="28">
        <v>5.7</v>
      </c>
      <c r="AV94" s="28">
        <v>3.5</v>
      </c>
      <c r="AW94" s="28">
        <v>2.4</v>
      </c>
      <c r="AX94" s="28">
        <v>14.2</v>
      </c>
      <c r="AY94" s="28">
        <v>0</v>
      </c>
      <c r="AZ94" s="28">
        <v>4.8</v>
      </c>
      <c r="BA94" s="28">
        <v>5.4</v>
      </c>
      <c r="BB94" s="28">
        <v>4.2</v>
      </c>
      <c r="BC94" s="28">
        <v>1</v>
      </c>
      <c r="BD94" s="28">
        <v>0.27</v>
      </c>
      <c r="BE94" s="28">
        <v>0.12</v>
      </c>
      <c r="BF94" s="28">
        <v>7.0000000000000007E-2</v>
      </c>
      <c r="BG94" s="28">
        <v>0.15</v>
      </c>
      <c r="BH94" s="28">
        <v>0.17</v>
      </c>
      <c r="BI94" s="28">
        <v>0.79</v>
      </c>
      <c r="BJ94" s="28">
        <v>0</v>
      </c>
      <c r="BK94" s="28">
        <v>2.21</v>
      </c>
      <c r="BL94" s="28">
        <v>0</v>
      </c>
      <c r="BM94" s="28">
        <v>0.68</v>
      </c>
      <c r="BN94" s="28">
        <v>0</v>
      </c>
      <c r="BO94" s="28">
        <v>0</v>
      </c>
      <c r="BP94" s="28">
        <v>0</v>
      </c>
      <c r="BQ94" s="28">
        <v>0.15</v>
      </c>
      <c r="BR94" s="28">
        <v>0.23</v>
      </c>
      <c r="BS94" s="28">
        <v>1.8</v>
      </c>
      <c r="BT94" s="28">
        <v>0</v>
      </c>
      <c r="BU94" s="28">
        <v>0</v>
      </c>
      <c r="BV94" s="28">
        <v>0.09</v>
      </c>
      <c r="BW94" s="28">
        <v>0.01</v>
      </c>
      <c r="BX94" s="28">
        <v>0</v>
      </c>
      <c r="BY94" s="28">
        <v>0</v>
      </c>
      <c r="BZ94" s="28">
        <v>0</v>
      </c>
      <c r="CA94" s="28">
        <v>0</v>
      </c>
      <c r="CB94" s="28">
        <v>2.5</v>
      </c>
      <c r="CC94" s="30">
        <v>11.9</v>
      </c>
      <c r="CE94" s="28">
        <v>45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</row>
    <row r="95" spans="1:95" s="28" customFormat="1" x14ac:dyDescent="0.25">
      <c r="A95" s="28" t="str">
        <f>"-"</f>
        <v>-</v>
      </c>
      <c r="B95" s="29" t="s">
        <v>103</v>
      </c>
      <c r="C95" s="28" t="str">
        <f>"10"</f>
        <v>10</v>
      </c>
      <c r="D95" s="28">
        <v>0.72</v>
      </c>
      <c r="E95" s="28">
        <v>0.72</v>
      </c>
      <c r="F95" s="28">
        <v>0.85</v>
      </c>
      <c r="G95" s="28">
        <v>0</v>
      </c>
      <c r="H95" s="28">
        <v>5.55</v>
      </c>
      <c r="I95" s="28">
        <v>31.74</v>
      </c>
      <c r="J95" s="28">
        <v>0.52</v>
      </c>
      <c r="K95" s="28">
        <v>0</v>
      </c>
      <c r="L95" s="28">
        <v>0.52</v>
      </c>
      <c r="M95" s="28">
        <v>0</v>
      </c>
      <c r="N95" s="28">
        <v>5.55</v>
      </c>
      <c r="O95" s="28">
        <v>0</v>
      </c>
      <c r="P95" s="28">
        <v>0</v>
      </c>
      <c r="Q95" s="28">
        <v>0</v>
      </c>
      <c r="R95" s="28">
        <v>0</v>
      </c>
      <c r="S95" s="28">
        <v>0.04</v>
      </c>
      <c r="T95" s="28">
        <v>0.18</v>
      </c>
      <c r="U95" s="28">
        <v>13</v>
      </c>
      <c r="V95" s="28">
        <v>36.5</v>
      </c>
      <c r="W95" s="28">
        <v>30.7</v>
      </c>
      <c r="X95" s="28">
        <v>3.4</v>
      </c>
      <c r="Y95" s="28">
        <v>21.9</v>
      </c>
      <c r="Z95" s="28">
        <v>0.02</v>
      </c>
      <c r="AA95" s="28">
        <v>4.2</v>
      </c>
      <c r="AB95" s="28">
        <v>3</v>
      </c>
      <c r="AC95" s="28">
        <v>4.7</v>
      </c>
      <c r="AD95" s="28">
        <v>0.02</v>
      </c>
      <c r="AE95" s="28">
        <v>0.01</v>
      </c>
      <c r="AF95" s="28">
        <v>0.04</v>
      </c>
      <c r="AG95" s="28">
        <v>0.02</v>
      </c>
      <c r="AH95" s="28">
        <v>0.18</v>
      </c>
      <c r="AI95" s="28">
        <v>0.1</v>
      </c>
      <c r="AJ95" s="28">
        <v>0</v>
      </c>
      <c r="AK95" s="28">
        <v>45.3</v>
      </c>
      <c r="AL95" s="28">
        <v>41.8</v>
      </c>
      <c r="AM95" s="28">
        <v>53.8</v>
      </c>
      <c r="AN95" s="28">
        <v>54</v>
      </c>
      <c r="AO95" s="28">
        <v>16.5</v>
      </c>
      <c r="AP95" s="28">
        <v>30.4</v>
      </c>
      <c r="AQ95" s="28">
        <v>9.5</v>
      </c>
      <c r="AR95" s="28">
        <v>32</v>
      </c>
      <c r="AS95" s="28">
        <v>23.6</v>
      </c>
      <c r="AT95" s="28">
        <v>24</v>
      </c>
      <c r="AU95" s="28">
        <v>53</v>
      </c>
      <c r="AV95" s="28">
        <v>17</v>
      </c>
      <c r="AW95" s="28">
        <v>14</v>
      </c>
      <c r="AX95" s="28">
        <v>159.1</v>
      </c>
      <c r="AY95" s="28">
        <v>0</v>
      </c>
      <c r="AZ95" s="28">
        <v>78</v>
      </c>
      <c r="BA95" s="28">
        <v>41.8</v>
      </c>
      <c r="BB95" s="28">
        <v>33.799999999999997</v>
      </c>
      <c r="BC95" s="28">
        <v>6.9</v>
      </c>
      <c r="BD95" s="28">
        <v>0</v>
      </c>
      <c r="BE95" s="28">
        <v>0</v>
      </c>
      <c r="BF95" s="28">
        <v>0</v>
      </c>
      <c r="BG95" s="28">
        <v>0</v>
      </c>
      <c r="BH95" s="28">
        <v>0</v>
      </c>
      <c r="BI95" s="28">
        <v>0</v>
      </c>
      <c r="BJ95" s="28">
        <v>0</v>
      </c>
      <c r="BK95" s="28">
        <v>0</v>
      </c>
      <c r="BL95" s="28">
        <v>0</v>
      </c>
      <c r="BM95" s="28">
        <v>0</v>
      </c>
      <c r="BN95" s="28">
        <v>0</v>
      </c>
      <c r="BO95" s="28">
        <v>0</v>
      </c>
      <c r="BP95" s="28">
        <v>0</v>
      </c>
      <c r="BQ95" s="28">
        <v>0</v>
      </c>
      <c r="BR95" s="28">
        <v>0</v>
      </c>
      <c r="BS95" s="28">
        <v>0.25</v>
      </c>
      <c r="BT95" s="28">
        <v>0</v>
      </c>
      <c r="BU95" s="28">
        <v>0</v>
      </c>
      <c r="BV95" s="28">
        <v>0.02</v>
      </c>
      <c r="BW95" s="28">
        <v>0.01</v>
      </c>
      <c r="BX95" s="28">
        <v>0.01</v>
      </c>
      <c r="BY95" s="28">
        <v>0</v>
      </c>
      <c r="BZ95" s="28">
        <v>0</v>
      </c>
      <c r="CA95" s="28">
        <v>0</v>
      </c>
      <c r="CB95" s="28">
        <v>2.66</v>
      </c>
      <c r="CC95" s="30">
        <v>3.21</v>
      </c>
      <c r="CE95" s="28">
        <v>4.7</v>
      </c>
      <c r="CG95" s="28">
        <v>0</v>
      </c>
      <c r="CH95" s="28">
        <v>0</v>
      </c>
      <c r="CI95" s="28">
        <v>0</v>
      </c>
      <c r="CJ95" s="28">
        <v>0</v>
      </c>
      <c r="CK95" s="28">
        <v>0</v>
      </c>
      <c r="CL95" s="28">
        <v>0</v>
      </c>
      <c r="CM95" s="28">
        <v>0</v>
      </c>
      <c r="CN95" s="28">
        <v>0</v>
      </c>
      <c r="CO95" s="28">
        <v>0</v>
      </c>
      <c r="CP95" s="28">
        <v>0</v>
      </c>
      <c r="CQ95" s="28">
        <v>0</v>
      </c>
    </row>
    <row r="96" spans="1:95" s="25" customFormat="1" x14ac:dyDescent="0.25">
      <c r="A96" s="25" t="str">
        <f>""</f>
        <v/>
      </c>
      <c r="B96" s="26" t="s">
        <v>105</v>
      </c>
      <c r="C96" s="25" t="str">
        <f>"100"</f>
        <v>100</v>
      </c>
      <c r="D96" s="25">
        <v>0.03</v>
      </c>
      <c r="E96" s="25">
        <v>0</v>
      </c>
      <c r="F96" s="25">
        <v>0.02</v>
      </c>
      <c r="G96" s="25">
        <v>0</v>
      </c>
      <c r="H96" s="25">
        <v>0</v>
      </c>
      <c r="I96" s="25">
        <v>0.30369041000000002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  <c r="AX96" s="25">
        <v>0</v>
      </c>
      <c r="AY96" s="25">
        <v>0</v>
      </c>
      <c r="AZ96" s="25">
        <v>0</v>
      </c>
      <c r="BA96" s="25">
        <v>0</v>
      </c>
      <c r="BB96" s="25">
        <v>0</v>
      </c>
      <c r="BC96" s="25">
        <v>0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v>0</v>
      </c>
      <c r="BN96" s="25">
        <v>0</v>
      </c>
      <c r="BO96" s="25">
        <v>0</v>
      </c>
      <c r="BP96" s="25">
        <v>0</v>
      </c>
      <c r="BQ96" s="25">
        <v>0</v>
      </c>
      <c r="BR96" s="25">
        <v>0</v>
      </c>
      <c r="BS96" s="25">
        <v>0</v>
      </c>
      <c r="BT96" s="25">
        <v>0</v>
      </c>
      <c r="BU96" s="25">
        <v>0</v>
      </c>
      <c r="BV96" s="25">
        <v>0</v>
      </c>
      <c r="BW96" s="25">
        <v>0</v>
      </c>
      <c r="BX96" s="25">
        <v>0</v>
      </c>
      <c r="BY96" s="25">
        <v>0</v>
      </c>
      <c r="BZ96" s="25">
        <v>0</v>
      </c>
      <c r="CA96" s="25">
        <v>0</v>
      </c>
      <c r="CB96" s="25">
        <v>0</v>
      </c>
      <c r="CC96" s="27">
        <v>20.32</v>
      </c>
      <c r="CE96" s="25">
        <v>0</v>
      </c>
      <c r="CG96" s="25">
        <v>0</v>
      </c>
      <c r="CH96" s="25">
        <v>0</v>
      </c>
      <c r="CI96" s="25">
        <v>0</v>
      </c>
      <c r="CJ96" s="25">
        <v>0</v>
      </c>
      <c r="CK96" s="25">
        <v>0</v>
      </c>
      <c r="CL96" s="25">
        <v>0</v>
      </c>
      <c r="CM96" s="25">
        <v>0</v>
      </c>
      <c r="CN96" s="25">
        <v>0</v>
      </c>
      <c r="CO96" s="25">
        <v>0</v>
      </c>
      <c r="CP96" s="25">
        <v>0</v>
      </c>
      <c r="CQ96" s="25">
        <v>0</v>
      </c>
    </row>
    <row r="97" spans="1:95" s="31" customFormat="1" x14ac:dyDescent="0.25">
      <c r="B97" s="32" t="s">
        <v>98</v>
      </c>
      <c r="D97" s="31">
        <v>21.17</v>
      </c>
      <c r="E97" s="31">
        <v>13.89</v>
      </c>
      <c r="F97" s="31">
        <v>21.46</v>
      </c>
      <c r="G97" s="31">
        <v>1.83</v>
      </c>
      <c r="H97" s="31">
        <v>86.51</v>
      </c>
      <c r="I97" s="31">
        <v>614.67999999999995</v>
      </c>
      <c r="J97" s="31">
        <v>13.64</v>
      </c>
      <c r="K97" s="31">
        <v>0.63</v>
      </c>
      <c r="L97" s="31">
        <v>0.52</v>
      </c>
      <c r="M97" s="31">
        <v>0</v>
      </c>
      <c r="N97" s="31">
        <v>38.369999999999997</v>
      </c>
      <c r="O97" s="31">
        <v>43.85</v>
      </c>
      <c r="P97" s="31">
        <v>4.3</v>
      </c>
      <c r="Q97" s="31">
        <v>0</v>
      </c>
      <c r="R97" s="31">
        <v>0</v>
      </c>
      <c r="S97" s="31">
        <v>0.91</v>
      </c>
      <c r="T97" s="31">
        <v>4.1399999999999997</v>
      </c>
      <c r="U97" s="31">
        <v>363.7</v>
      </c>
      <c r="V97" s="31">
        <v>433.33</v>
      </c>
      <c r="W97" s="31">
        <v>318.63</v>
      </c>
      <c r="X97" s="31">
        <v>65.27</v>
      </c>
      <c r="Y97" s="31">
        <v>391.49</v>
      </c>
      <c r="Z97" s="31">
        <v>1.83</v>
      </c>
      <c r="AA97" s="31">
        <v>102.23</v>
      </c>
      <c r="AB97" s="31">
        <v>70.819999999999993</v>
      </c>
      <c r="AC97" s="31">
        <v>137.31</v>
      </c>
      <c r="AD97" s="31">
        <v>1.1499999999999999</v>
      </c>
      <c r="AE97" s="31">
        <v>0.16</v>
      </c>
      <c r="AF97" s="31">
        <v>0.4</v>
      </c>
      <c r="AG97" s="31">
        <v>1.29</v>
      </c>
      <c r="AH97" s="31">
        <v>5.66</v>
      </c>
      <c r="AI97" s="31">
        <v>1.1000000000000001</v>
      </c>
      <c r="AJ97" s="31">
        <v>0</v>
      </c>
      <c r="AK97" s="31">
        <v>311.55</v>
      </c>
      <c r="AL97" s="31">
        <v>304.72000000000003</v>
      </c>
      <c r="AM97" s="31">
        <v>947.24</v>
      </c>
      <c r="AN97" s="31">
        <v>640.02</v>
      </c>
      <c r="AO97" s="31">
        <v>250.17</v>
      </c>
      <c r="AP97" s="31">
        <v>440.52</v>
      </c>
      <c r="AQ97" s="31">
        <v>167.07</v>
      </c>
      <c r="AR97" s="31">
        <v>641</v>
      </c>
      <c r="AS97" s="31">
        <v>294.61</v>
      </c>
      <c r="AT97" s="31">
        <v>367.89</v>
      </c>
      <c r="AU97" s="31">
        <v>438.04</v>
      </c>
      <c r="AV97" s="31">
        <v>175.96</v>
      </c>
      <c r="AW97" s="31">
        <v>286.68</v>
      </c>
      <c r="AX97" s="31">
        <v>2014.83</v>
      </c>
      <c r="AY97" s="31">
        <v>0.27</v>
      </c>
      <c r="AZ97" s="31">
        <v>878.49</v>
      </c>
      <c r="BA97" s="31">
        <v>343.66</v>
      </c>
      <c r="BB97" s="31">
        <v>539.89</v>
      </c>
      <c r="BC97" s="31">
        <v>197.52</v>
      </c>
      <c r="BD97" s="31">
        <v>0.36</v>
      </c>
      <c r="BE97" s="31">
        <v>0.17</v>
      </c>
      <c r="BF97" s="31">
        <v>0.09</v>
      </c>
      <c r="BG97" s="31">
        <v>0.2</v>
      </c>
      <c r="BH97" s="31">
        <v>0.23</v>
      </c>
      <c r="BI97" s="31">
        <v>1.07</v>
      </c>
      <c r="BJ97" s="31">
        <v>0</v>
      </c>
      <c r="BK97" s="31">
        <v>3.05</v>
      </c>
      <c r="BL97" s="31">
        <v>0</v>
      </c>
      <c r="BM97" s="31">
        <v>0.94</v>
      </c>
      <c r="BN97" s="31">
        <v>0</v>
      </c>
      <c r="BO97" s="31">
        <v>0</v>
      </c>
      <c r="BP97" s="31">
        <v>0</v>
      </c>
      <c r="BQ97" s="31">
        <v>0.21</v>
      </c>
      <c r="BR97" s="31">
        <v>0.32</v>
      </c>
      <c r="BS97" s="31">
        <v>2.82</v>
      </c>
      <c r="BT97" s="31">
        <v>0</v>
      </c>
      <c r="BU97" s="31">
        <v>0</v>
      </c>
      <c r="BV97" s="31">
        <v>0.54</v>
      </c>
      <c r="BW97" s="31">
        <v>0.02</v>
      </c>
      <c r="BX97" s="31">
        <v>0.01</v>
      </c>
      <c r="BY97" s="31">
        <v>0</v>
      </c>
      <c r="BZ97" s="31">
        <v>0</v>
      </c>
      <c r="CA97" s="31">
        <v>0</v>
      </c>
      <c r="CB97" s="31">
        <v>413.74</v>
      </c>
      <c r="CC97" s="33">
        <f>SUM($CC$89:$CC$96)</f>
        <v>90</v>
      </c>
      <c r="CD97" s="31">
        <f>$I$97/$I$98*100</f>
        <v>100</v>
      </c>
      <c r="CE97" s="31">
        <v>114.03</v>
      </c>
      <c r="CG97" s="31">
        <v>0</v>
      </c>
      <c r="CH97" s="31">
        <v>0</v>
      </c>
      <c r="CI97" s="31">
        <v>0</v>
      </c>
      <c r="CJ97" s="31">
        <v>0</v>
      </c>
      <c r="CK97" s="31">
        <v>0</v>
      </c>
      <c r="CL97" s="31">
        <v>0</v>
      </c>
      <c r="CM97" s="31">
        <v>0</v>
      </c>
      <c r="CN97" s="31">
        <v>0</v>
      </c>
      <c r="CO97" s="31">
        <v>0</v>
      </c>
      <c r="CP97" s="31">
        <v>25.25</v>
      </c>
      <c r="CQ97" s="31">
        <v>0.63</v>
      </c>
    </row>
    <row r="98" spans="1:95" s="31" customFormat="1" x14ac:dyDescent="0.25">
      <c r="B98" s="32" t="s">
        <v>99</v>
      </c>
      <c r="D98" s="31">
        <v>21.17</v>
      </c>
      <c r="E98" s="31">
        <v>13.89</v>
      </c>
      <c r="F98" s="31">
        <v>21.46</v>
      </c>
      <c r="G98" s="31">
        <v>1.83</v>
      </c>
      <c r="H98" s="31">
        <v>86.51</v>
      </c>
      <c r="I98" s="31">
        <v>614.67999999999995</v>
      </c>
      <c r="J98" s="31">
        <v>13.64</v>
      </c>
      <c r="K98" s="31">
        <v>0.63</v>
      </c>
      <c r="L98" s="31">
        <v>0.52</v>
      </c>
      <c r="M98" s="31">
        <v>0</v>
      </c>
      <c r="N98" s="31">
        <v>38.369999999999997</v>
      </c>
      <c r="O98" s="31">
        <v>43.85</v>
      </c>
      <c r="P98" s="31">
        <v>4.3</v>
      </c>
      <c r="Q98" s="31">
        <v>0</v>
      </c>
      <c r="R98" s="31">
        <v>0</v>
      </c>
      <c r="S98" s="31">
        <v>0.91</v>
      </c>
      <c r="T98" s="31">
        <v>4.1399999999999997</v>
      </c>
      <c r="U98" s="31">
        <v>363.7</v>
      </c>
      <c r="V98" s="31">
        <v>433.33</v>
      </c>
      <c r="W98" s="31">
        <v>318.63</v>
      </c>
      <c r="X98" s="31">
        <v>65.27</v>
      </c>
      <c r="Y98" s="31">
        <v>391.49</v>
      </c>
      <c r="Z98" s="31">
        <v>1.83</v>
      </c>
      <c r="AA98" s="31">
        <v>102.23</v>
      </c>
      <c r="AB98" s="31">
        <v>70.819999999999993</v>
      </c>
      <c r="AC98" s="31">
        <v>137.31</v>
      </c>
      <c r="AD98" s="31">
        <v>1.1499999999999999</v>
      </c>
      <c r="AE98" s="31">
        <v>0.16</v>
      </c>
      <c r="AF98" s="31">
        <v>0.4</v>
      </c>
      <c r="AG98" s="31">
        <v>1.29</v>
      </c>
      <c r="AH98" s="31">
        <v>5.66</v>
      </c>
      <c r="AI98" s="31">
        <v>1.1000000000000001</v>
      </c>
      <c r="AJ98" s="31">
        <v>0</v>
      </c>
      <c r="AK98" s="31">
        <v>311.55</v>
      </c>
      <c r="AL98" s="31">
        <v>304.72000000000003</v>
      </c>
      <c r="AM98" s="31">
        <v>947.24</v>
      </c>
      <c r="AN98" s="31">
        <v>640.02</v>
      </c>
      <c r="AO98" s="31">
        <v>250.17</v>
      </c>
      <c r="AP98" s="31">
        <v>440.52</v>
      </c>
      <c r="AQ98" s="31">
        <v>167.07</v>
      </c>
      <c r="AR98" s="31">
        <v>641</v>
      </c>
      <c r="AS98" s="31">
        <v>294.61</v>
      </c>
      <c r="AT98" s="31">
        <v>367.89</v>
      </c>
      <c r="AU98" s="31">
        <v>438.04</v>
      </c>
      <c r="AV98" s="31">
        <v>175.96</v>
      </c>
      <c r="AW98" s="31">
        <v>286.68</v>
      </c>
      <c r="AX98" s="31">
        <v>2014.83</v>
      </c>
      <c r="AY98" s="31">
        <v>0.27</v>
      </c>
      <c r="AZ98" s="31">
        <v>878.49</v>
      </c>
      <c r="BA98" s="31">
        <v>343.66</v>
      </c>
      <c r="BB98" s="31">
        <v>539.89</v>
      </c>
      <c r="BC98" s="31">
        <v>197.52</v>
      </c>
      <c r="BD98" s="31">
        <v>0.36</v>
      </c>
      <c r="BE98" s="31">
        <v>0.17</v>
      </c>
      <c r="BF98" s="31">
        <v>0.09</v>
      </c>
      <c r="BG98" s="31">
        <v>0.2</v>
      </c>
      <c r="BH98" s="31">
        <v>0.23</v>
      </c>
      <c r="BI98" s="31">
        <v>1.07</v>
      </c>
      <c r="BJ98" s="31">
        <v>0</v>
      </c>
      <c r="BK98" s="31">
        <v>3.05</v>
      </c>
      <c r="BL98" s="31">
        <v>0</v>
      </c>
      <c r="BM98" s="31">
        <v>0.94</v>
      </c>
      <c r="BN98" s="31">
        <v>0</v>
      </c>
      <c r="BO98" s="31">
        <v>0</v>
      </c>
      <c r="BP98" s="31">
        <v>0</v>
      </c>
      <c r="BQ98" s="31">
        <v>0.21</v>
      </c>
      <c r="BR98" s="31">
        <v>0.32</v>
      </c>
      <c r="BS98" s="31">
        <v>2.82</v>
      </c>
      <c r="BT98" s="31">
        <v>0</v>
      </c>
      <c r="BU98" s="31">
        <v>0</v>
      </c>
      <c r="BV98" s="31">
        <v>0.54</v>
      </c>
      <c r="BW98" s="31">
        <v>0.02</v>
      </c>
      <c r="BX98" s="31">
        <v>0.01</v>
      </c>
      <c r="BY98" s="31">
        <v>0</v>
      </c>
      <c r="BZ98" s="31">
        <v>0</v>
      </c>
      <c r="CA98" s="31">
        <v>0</v>
      </c>
      <c r="CB98" s="31">
        <v>413.74</v>
      </c>
      <c r="CC98" s="33">
        <f>CC97</f>
        <v>90</v>
      </c>
      <c r="CE98" s="31">
        <v>114.03</v>
      </c>
      <c r="CG98" s="31">
        <v>0</v>
      </c>
      <c r="CH98" s="31">
        <v>0</v>
      </c>
      <c r="CI98" s="31">
        <v>0</v>
      </c>
      <c r="CJ98" s="31">
        <v>0</v>
      </c>
      <c r="CK98" s="31">
        <v>0</v>
      </c>
      <c r="CL98" s="31">
        <v>0</v>
      </c>
      <c r="CM98" s="31">
        <v>0</v>
      </c>
      <c r="CN98" s="31">
        <v>0</v>
      </c>
      <c r="CO98" s="31">
        <v>0</v>
      </c>
      <c r="CP98" s="31">
        <v>25.25</v>
      </c>
      <c r="CQ98" s="31">
        <v>0.63</v>
      </c>
    </row>
    <row r="99" spans="1:95" x14ac:dyDescent="0.25">
      <c r="B99" s="24" t="s">
        <v>133</v>
      </c>
    </row>
    <row r="100" spans="1:95" x14ac:dyDescent="0.25">
      <c r="B100" s="24" t="s">
        <v>90</v>
      </c>
    </row>
    <row r="101" spans="1:95" s="28" customFormat="1" ht="31.5" x14ac:dyDescent="0.25">
      <c r="A101" s="25" t="s">
        <v>142</v>
      </c>
      <c r="B101" s="26" t="s">
        <v>107</v>
      </c>
      <c r="C101" s="27" t="s">
        <v>143</v>
      </c>
      <c r="D101" s="27">
        <v>14.83</v>
      </c>
      <c r="E101" s="27">
        <v>13.48</v>
      </c>
      <c r="F101" s="27">
        <v>12.44</v>
      </c>
      <c r="G101" s="27">
        <v>1.59</v>
      </c>
      <c r="H101" s="27">
        <v>9.2899999999999991</v>
      </c>
      <c r="I101" s="27">
        <v>208.69521</v>
      </c>
      <c r="J101" s="25">
        <v>4.01</v>
      </c>
      <c r="K101" s="25">
        <v>1.3</v>
      </c>
      <c r="L101" s="25">
        <v>0</v>
      </c>
      <c r="M101" s="25">
        <v>0</v>
      </c>
      <c r="N101" s="25">
        <v>1.36</v>
      </c>
      <c r="O101" s="25">
        <v>7.78</v>
      </c>
      <c r="P101" s="25">
        <v>0.15</v>
      </c>
      <c r="Q101" s="25">
        <v>0</v>
      </c>
      <c r="R101" s="25">
        <v>0</v>
      </c>
      <c r="S101" s="25">
        <v>0.03</v>
      </c>
      <c r="T101" s="25">
        <v>1.52</v>
      </c>
      <c r="U101" s="25">
        <v>383.79</v>
      </c>
      <c r="V101" s="25">
        <v>157.24</v>
      </c>
      <c r="W101" s="25">
        <v>39.96</v>
      </c>
      <c r="X101" s="25">
        <v>15.81</v>
      </c>
      <c r="Y101" s="25">
        <v>126.19</v>
      </c>
      <c r="Z101" s="25">
        <v>1.21</v>
      </c>
      <c r="AA101" s="25">
        <v>45.44</v>
      </c>
      <c r="AB101" s="25">
        <v>9.9</v>
      </c>
      <c r="AC101" s="25">
        <v>58.78</v>
      </c>
      <c r="AD101" s="25">
        <v>1.25</v>
      </c>
      <c r="AE101" s="25">
        <v>0.06</v>
      </c>
      <c r="AF101" s="25">
        <v>0.13</v>
      </c>
      <c r="AG101" s="25">
        <v>5.15</v>
      </c>
      <c r="AH101" s="25">
        <v>9.4499999999999993</v>
      </c>
      <c r="AI101" s="25">
        <v>0.33</v>
      </c>
      <c r="AJ101" s="28">
        <v>0</v>
      </c>
      <c r="AK101" s="28">
        <v>591.76</v>
      </c>
      <c r="AL101" s="28">
        <v>509.16</v>
      </c>
      <c r="AM101" s="28">
        <v>877.28</v>
      </c>
      <c r="AN101" s="28">
        <v>909.34</v>
      </c>
      <c r="AO101" s="28">
        <v>264.12</v>
      </c>
      <c r="AP101" s="28">
        <v>504.32</v>
      </c>
      <c r="AQ101" s="28">
        <v>151.08000000000001</v>
      </c>
      <c r="AR101" s="28">
        <v>487.15</v>
      </c>
      <c r="AS101" s="28">
        <v>558.42999999999995</v>
      </c>
      <c r="AT101" s="28">
        <v>643.72</v>
      </c>
      <c r="AU101" s="28">
        <v>930.02</v>
      </c>
      <c r="AV101" s="28">
        <v>409.54</v>
      </c>
      <c r="AW101" s="28">
        <v>509.17</v>
      </c>
      <c r="AX101" s="28">
        <v>1867.27</v>
      </c>
      <c r="AY101" s="28">
        <v>113.53</v>
      </c>
      <c r="AZ101" s="28">
        <v>557.35</v>
      </c>
      <c r="BA101" s="28">
        <v>464.47</v>
      </c>
      <c r="BB101" s="28">
        <v>423.28</v>
      </c>
      <c r="BC101" s="28">
        <v>155.47999999999999</v>
      </c>
      <c r="BD101" s="28">
        <v>0</v>
      </c>
      <c r="BE101" s="28">
        <v>0</v>
      </c>
      <c r="BF101" s="28">
        <v>0</v>
      </c>
      <c r="BG101" s="28">
        <v>0</v>
      </c>
      <c r="BH101" s="28">
        <v>0</v>
      </c>
      <c r="BI101" s="28">
        <v>0</v>
      </c>
      <c r="BJ101" s="28">
        <v>0</v>
      </c>
      <c r="BK101" s="28">
        <v>0.1</v>
      </c>
      <c r="BL101" s="28">
        <v>0</v>
      </c>
      <c r="BM101" s="28">
        <v>0.06</v>
      </c>
      <c r="BN101" s="28">
        <v>0</v>
      </c>
      <c r="BO101" s="28">
        <v>0.01</v>
      </c>
      <c r="BP101" s="28">
        <v>0</v>
      </c>
      <c r="BQ101" s="28">
        <v>0</v>
      </c>
      <c r="BR101" s="28">
        <v>0</v>
      </c>
      <c r="BS101" s="28">
        <v>0.35</v>
      </c>
      <c r="BT101" s="28">
        <v>0</v>
      </c>
      <c r="BU101" s="28">
        <v>0</v>
      </c>
      <c r="BV101" s="28">
        <v>0.89</v>
      </c>
      <c r="BW101" s="28">
        <v>0</v>
      </c>
      <c r="BX101" s="28">
        <v>0</v>
      </c>
      <c r="BY101" s="28">
        <v>0</v>
      </c>
      <c r="BZ101" s="28">
        <v>0</v>
      </c>
      <c r="CA101" s="28">
        <v>0</v>
      </c>
      <c r="CB101" s="28">
        <v>62.56</v>
      </c>
      <c r="CC101" s="30">
        <v>40.44</v>
      </c>
      <c r="CE101" s="28">
        <v>4.2</v>
      </c>
      <c r="CG101" s="28">
        <v>0</v>
      </c>
      <c r="CH101" s="28">
        <v>0</v>
      </c>
      <c r="CI101" s="28">
        <v>0</v>
      </c>
      <c r="CJ101" s="28">
        <v>0</v>
      </c>
      <c r="CK101" s="28">
        <v>0</v>
      </c>
      <c r="CL101" s="28">
        <v>0</v>
      </c>
      <c r="CM101" s="28">
        <v>0</v>
      </c>
      <c r="CN101" s="28">
        <v>0</v>
      </c>
      <c r="CO101" s="28">
        <v>0</v>
      </c>
      <c r="CP101" s="28">
        <v>0</v>
      </c>
      <c r="CQ101" s="28">
        <v>0.48</v>
      </c>
    </row>
    <row r="102" spans="1:95" s="28" customFormat="1" x14ac:dyDescent="0.25">
      <c r="A102" s="28" t="str">
        <f>"3/3"</f>
        <v>3/3</v>
      </c>
      <c r="B102" s="29" t="s">
        <v>114</v>
      </c>
      <c r="C102" s="28" t="str">
        <f>"180"</f>
        <v>180</v>
      </c>
      <c r="D102" s="28">
        <v>3.73</v>
      </c>
      <c r="E102" s="28">
        <v>0.65</v>
      </c>
      <c r="F102" s="28">
        <v>4.4000000000000004</v>
      </c>
      <c r="G102" s="28">
        <v>0.62</v>
      </c>
      <c r="H102" s="28">
        <v>26.49</v>
      </c>
      <c r="I102" s="28">
        <v>159.10285500000001</v>
      </c>
      <c r="J102" s="28">
        <v>2.73</v>
      </c>
      <c r="K102" s="28">
        <v>0.1</v>
      </c>
      <c r="L102" s="28">
        <v>0</v>
      </c>
      <c r="M102" s="28">
        <v>0</v>
      </c>
      <c r="N102" s="28">
        <v>2.58</v>
      </c>
      <c r="O102" s="28">
        <v>21.87</v>
      </c>
      <c r="P102" s="28">
        <v>2.04</v>
      </c>
      <c r="Q102" s="28">
        <v>0</v>
      </c>
      <c r="R102" s="28">
        <v>0</v>
      </c>
      <c r="S102" s="28">
        <v>0.35</v>
      </c>
      <c r="T102" s="28">
        <v>2.27</v>
      </c>
      <c r="U102" s="28">
        <v>93.41</v>
      </c>
      <c r="V102" s="28">
        <v>763.51</v>
      </c>
      <c r="W102" s="28">
        <v>40.75</v>
      </c>
      <c r="X102" s="28">
        <v>36.42</v>
      </c>
      <c r="Y102" s="28">
        <v>104.19</v>
      </c>
      <c r="Z102" s="28">
        <v>1.35</v>
      </c>
      <c r="AA102" s="28">
        <v>22.5</v>
      </c>
      <c r="AB102" s="28">
        <v>40.93</v>
      </c>
      <c r="AC102" s="28">
        <v>30.06</v>
      </c>
      <c r="AD102" s="28">
        <v>0.21</v>
      </c>
      <c r="AE102" s="28">
        <v>0.14000000000000001</v>
      </c>
      <c r="AF102" s="28">
        <v>0.12</v>
      </c>
      <c r="AG102" s="28">
        <v>1.6</v>
      </c>
      <c r="AH102" s="28">
        <v>3.11</v>
      </c>
      <c r="AI102" s="28">
        <v>6.54</v>
      </c>
      <c r="AJ102" s="28">
        <v>0</v>
      </c>
      <c r="AK102" s="28">
        <v>36.64</v>
      </c>
      <c r="AL102" s="28">
        <v>36.17</v>
      </c>
      <c r="AM102" s="28">
        <v>139.19</v>
      </c>
      <c r="AN102" s="28">
        <v>141.72</v>
      </c>
      <c r="AO102" s="28">
        <v>31.93</v>
      </c>
      <c r="AP102" s="28">
        <v>91.36</v>
      </c>
      <c r="AQ102" s="28">
        <v>41.81</v>
      </c>
      <c r="AR102" s="28">
        <v>96.1</v>
      </c>
      <c r="AS102" s="28">
        <v>90.8</v>
      </c>
      <c r="AT102" s="28">
        <v>247.35</v>
      </c>
      <c r="AU102" s="28">
        <v>110.17</v>
      </c>
      <c r="AV102" s="28">
        <v>23.04</v>
      </c>
      <c r="AW102" s="28">
        <v>64.13</v>
      </c>
      <c r="AX102" s="28">
        <v>344.65</v>
      </c>
      <c r="AY102" s="28">
        <v>0</v>
      </c>
      <c r="AZ102" s="28">
        <v>48.22</v>
      </c>
      <c r="BA102" s="28">
        <v>43.86</v>
      </c>
      <c r="BB102" s="28">
        <v>87.3</v>
      </c>
      <c r="BC102" s="28">
        <v>25.99</v>
      </c>
      <c r="BD102" s="28">
        <v>0.11</v>
      </c>
      <c r="BE102" s="28">
        <v>0.05</v>
      </c>
      <c r="BF102" s="28">
        <v>0.03</v>
      </c>
      <c r="BG102" s="28">
        <v>0.06</v>
      </c>
      <c r="BH102" s="28">
        <v>7.0000000000000007E-2</v>
      </c>
      <c r="BI102" s="28">
        <v>0.34</v>
      </c>
      <c r="BJ102" s="28">
        <v>0</v>
      </c>
      <c r="BK102" s="28">
        <v>1.05</v>
      </c>
      <c r="BL102" s="28">
        <v>0</v>
      </c>
      <c r="BM102" s="28">
        <v>0.31</v>
      </c>
      <c r="BN102" s="28">
        <v>0</v>
      </c>
      <c r="BO102" s="28">
        <v>0</v>
      </c>
      <c r="BP102" s="28">
        <v>0</v>
      </c>
      <c r="BQ102" s="28">
        <v>7.0000000000000007E-2</v>
      </c>
      <c r="BR102" s="28">
        <v>0.11</v>
      </c>
      <c r="BS102" s="28">
        <v>1.02</v>
      </c>
      <c r="BT102" s="28">
        <v>0</v>
      </c>
      <c r="BU102" s="28">
        <v>0</v>
      </c>
      <c r="BV102" s="28">
        <v>0.17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148.35</v>
      </c>
      <c r="CC102" s="30">
        <v>19.3</v>
      </c>
      <c r="CE102" s="28">
        <v>29.32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0.27</v>
      </c>
    </row>
    <row r="103" spans="1:95" s="28" customFormat="1" x14ac:dyDescent="0.25">
      <c r="A103" s="28" t="str">
        <f>"-"</f>
        <v>-</v>
      </c>
      <c r="B103" s="29" t="s">
        <v>124</v>
      </c>
      <c r="C103" s="28" t="str">
        <f>"200"</f>
        <v>200</v>
      </c>
      <c r="D103" s="28">
        <v>1</v>
      </c>
      <c r="E103" s="28">
        <v>0</v>
      </c>
      <c r="F103" s="28">
        <v>0.2</v>
      </c>
      <c r="G103" s="28">
        <v>0</v>
      </c>
      <c r="H103" s="28">
        <v>20.6</v>
      </c>
      <c r="I103" s="28">
        <v>86.47999999999999</v>
      </c>
      <c r="J103" s="28">
        <v>0</v>
      </c>
      <c r="K103" s="28">
        <v>0</v>
      </c>
      <c r="L103" s="28">
        <v>0</v>
      </c>
      <c r="M103" s="28">
        <v>0</v>
      </c>
      <c r="N103" s="28">
        <v>19.8</v>
      </c>
      <c r="O103" s="28">
        <v>0.4</v>
      </c>
      <c r="P103" s="28">
        <v>0.4</v>
      </c>
      <c r="Q103" s="28">
        <v>0</v>
      </c>
      <c r="R103" s="28">
        <v>0</v>
      </c>
      <c r="S103" s="28">
        <v>1</v>
      </c>
      <c r="T103" s="28">
        <v>0.6</v>
      </c>
      <c r="U103" s="28">
        <v>12</v>
      </c>
      <c r="V103" s="28">
        <v>240</v>
      </c>
      <c r="W103" s="28">
        <v>14</v>
      </c>
      <c r="X103" s="28">
        <v>8</v>
      </c>
      <c r="Y103" s="28">
        <v>14</v>
      </c>
      <c r="Z103" s="28">
        <v>2.8</v>
      </c>
      <c r="AA103" s="28">
        <v>0</v>
      </c>
      <c r="AB103" s="28">
        <v>0</v>
      </c>
      <c r="AC103" s="28">
        <v>0</v>
      </c>
      <c r="AD103" s="28">
        <v>0.2</v>
      </c>
      <c r="AE103" s="28">
        <v>0.02</v>
      </c>
      <c r="AF103" s="28">
        <v>0.02</v>
      </c>
      <c r="AG103" s="28">
        <v>0.2</v>
      </c>
      <c r="AH103" s="28">
        <v>0.4</v>
      </c>
      <c r="AI103" s="28">
        <v>4</v>
      </c>
      <c r="AJ103" s="28">
        <v>0.4</v>
      </c>
      <c r="AK103" s="28">
        <v>0</v>
      </c>
      <c r="AL103" s="28">
        <v>0</v>
      </c>
      <c r="AM103" s="28">
        <v>28</v>
      </c>
      <c r="AN103" s="28">
        <v>28</v>
      </c>
      <c r="AO103" s="28">
        <v>4</v>
      </c>
      <c r="AP103" s="28">
        <v>16</v>
      </c>
      <c r="AQ103" s="28">
        <v>4</v>
      </c>
      <c r="AR103" s="28">
        <v>14</v>
      </c>
      <c r="AS103" s="28">
        <v>26</v>
      </c>
      <c r="AT103" s="28">
        <v>16</v>
      </c>
      <c r="AU103" s="28">
        <v>116</v>
      </c>
      <c r="AV103" s="28">
        <v>10</v>
      </c>
      <c r="AW103" s="28">
        <v>22</v>
      </c>
      <c r="AX103" s="28">
        <v>64</v>
      </c>
      <c r="AY103" s="28">
        <v>0</v>
      </c>
      <c r="AZ103" s="28">
        <v>20</v>
      </c>
      <c r="BA103" s="28">
        <v>24</v>
      </c>
      <c r="BB103" s="28">
        <v>10</v>
      </c>
      <c r="BC103" s="28">
        <v>8</v>
      </c>
      <c r="BD103" s="28">
        <v>0</v>
      </c>
      <c r="BE103" s="28">
        <v>0</v>
      </c>
      <c r="BF103" s="28">
        <v>0</v>
      </c>
      <c r="BG103" s="28">
        <v>0</v>
      </c>
      <c r="BH103" s="28">
        <v>0</v>
      </c>
      <c r="BI103" s="28">
        <v>0</v>
      </c>
      <c r="BJ103" s="28">
        <v>0</v>
      </c>
      <c r="BK103" s="28">
        <v>0</v>
      </c>
      <c r="BL103" s="28">
        <v>0</v>
      </c>
      <c r="BM103" s="28">
        <v>0</v>
      </c>
      <c r="BN103" s="28">
        <v>0</v>
      </c>
      <c r="BO103" s="28">
        <v>0</v>
      </c>
      <c r="BP103" s="28">
        <v>0</v>
      </c>
      <c r="BQ103" s="28">
        <v>0</v>
      </c>
      <c r="BR103" s="28">
        <v>0</v>
      </c>
      <c r="BS103" s="28">
        <v>0</v>
      </c>
      <c r="BT103" s="28">
        <v>0</v>
      </c>
      <c r="BU103" s="28">
        <v>0</v>
      </c>
      <c r="BV103" s="28">
        <v>0</v>
      </c>
      <c r="BW103" s="28">
        <v>0</v>
      </c>
      <c r="BX103" s="28">
        <v>0</v>
      </c>
      <c r="BY103" s="28">
        <v>0</v>
      </c>
      <c r="BZ103" s="28">
        <v>0</v>
      </c>
      <c r="CA103" s="28">
        <v>0</v>
      </c>
      <c r="CB103" s="28">
        <v>176.2</v>
      </c>
      <c r="CC103" s="30">
        <v>10.199999999999999</v>
      </c>
      <c r="CE103" s="28">
        <v>0</v>
      </c>
      <c r="CG103" s="28">
        <v>0</v>
      </c>
      <c r="CH103" s="28">
        <v>0</v>
      </c>
      <c r="CI103" s="28">
        <v>0</v>
      </c>
      <c r="CJ103" s="28">
        <v>0</v>
      </c>
      <c r="CK103" s="28">
        <v>0</v>
      </c>
      <c r="CL103" s="28">
        <v>0</v>
      </c>
      <c r="CM103" s="28">
        <v>0</v>
      </c>
      <c r="CN103" s="28">
        <v>0</v>
      </c>
      <c r="CO103" s="28">
        <v>0</v>
      </c>
      <c r="CP103" s="28">
        <v>0</v>
      </c>
      <c r="CQ103" s="28">
        <v>0</v>
      </c>
    </row>
    <row r="104" spans="1:95" s="28" customFormat="1" x14ac:dyDescent="0.25">
      <c r="A104" s="28" t="str">
        <f>"-"</f>
        <v>-</v>
      </c>
      <c r="B104" s="29" t="s">
        <v>95</v>
      </c>
      <c r="C104" s="28" t="str">
        <f>"40"</f>
        <v>40</v>
      </c>
      <c r="D104" s="28">
        <v>2.64</v>
      </c>
      <c r="E104" s="28">
        <v>0</v>
      </c>
      <c r="F104" s="28">
        <v>0.26</v>
      </c>
      <c r="G104" s="28">
        <v>0.26</v>
      </c>
      <c r="H104" s="28">
        <v>18.760000000000002</v>
      </c>
      <c r="I104" s="28">
        <v>89.560399999999987</v>
      </c>
      <c r="J104" s="28">
        <v>0</v>
      </c>
      <c r="K104" s="28">
        <v>0</v>
      </c>
      <c r="L104" s="28">
        <v>0</v>
      </c>
      <c r="M104" s="28">
        <v>0</v>
      </c>
      <c r="N104" s="28">
        <v>0.44</v>
      </c>
      <c r="O104" s="28">
        <v>18.239999999999998</v>
      </c>
      <c r="P104" s="28">
        <v>0.08</v>
      </c>
      <c r="Q104" s="28">
        <v>0</v>
      </c>
      <c r="R104" s="28">
        <v>0</v>
      </c>
      <c r="S104" s="28">
        <v>0</v>
      </c>
      <c r="T104" s="28">
        <v>0.72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8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8">
        <v>0</v>
      </c>
      <c r="AM104" s="28">
        <v>203.58</v>
      </c>
      <c r="AN104" s="28">
        <v>67.510000000000005</v>
      </c>
      <c r="AO104" s="28">
        <v>40.020000000000003</v>
      </c>
      <c r="AP104" s="28">
        <v>80.040000000000006</v>
      </c>
      <c r="AQ104" s="28">
        <v>30.28</v>
      </c>
      <c r="AR104" s="28">
        <v>144.77000000000001</v>
      </c>
      <c r="AS104" s="28">
        <v>89.78</v>
      </c>
      <c r="AT104" s="28">
        <v>125.28</v>
      </c>
      <c r="AU104" s="28">
        <v>103.36</v>
      </c>
      <c r="AV104" s="28">
        <v>54.29</v>
      </c>
      <c r="AW104" s="28">
        <v>96.05</v>
      </c>
      <c r="AX104" s="28">
        <v>803.18</v>
      </c>
      <c r="AY104" s="28">
        <v>0</v>
      </c>
      <c r="AZ104" s="28">
        <v>261.7</v>
      </c>
      <c r="BA104" s="28">
        <v>113.8</v>
      </c>
      <c r="BB104" s="28">
        <v>75.52</v>
      </c>
      <c r="BC104" s="28">
        <v>59.86</v>
      </c>
      <c r="BD104" s="28">
        <v>0</v>
      </c>
      <c r="BE104" s="28">
        <v>0</v>
      </c>
      <c r="BF104" s="28">
        <v>0</v>
      </c>
      <c r="BG104" s="28">
        <v>0</v>
      </c>
      <c r="BH104" s="28">
        <v>0</v>
      </c>
      <c r="BI104" s="28">
        <v>0</v>
      </c>
      <c r="BJ104" s="28">
        <v>0</v>
      </c>
      <c r="BK104" s="28">
        <v>0.03</v>
      </c>
      <c r="BL104" s="28">
        <v>0</v>
      </c>
      <c r="BM104" s="28">
        <v>0</v>
      </c>
      <c r="BN104" s="28">
        <v>0</v>
      </c>
      <c r="BO104" s="28">
        <v>0</v>
      </c>
      <c r="BP104" s="28">
        <v>0</v>
      </c>
      <c r="BQ104" s="28">
        <v>0</v>
      </c>
      <c r="BR104" s="28">
        <v>0</v>
      </c>
      <c r="BS104" s="28">
        <v>0.03</v>
      </c>
      <c r="BT104" s="28">
        <v>0</v>
      </c>
      <c r="BU104" s="28">
        <v>0</v>
      </c>
      <c r="BV104" s="28">
        <v>0.11</v>
      </c>
      <c r="BW104" s="28">
        <v>0.01</v>
      </c>
      <c r="BX104" s="28">
        <v>0</v>
      </c>
      <c r="BY104" s="28">
        <v>0</v>
      </c>
      <c r="BZ104" s="28">
        <v>0</v>
      </c>
      <c r="CA104" s="28">
        <v>0</v>
      </c>
      <c r="CB104" s="28">
        <v>15.64</v>
      </c>
      <c r="CC104" s="30">
        <v>4.38</v>
      </c>
      <c r="CE104" s="28">
        <v>0</v>
      </c>
      <c r="CG104" s="28">
        <v>0</v>
      </c>
      <c r="CH104" s="28">
        <v>0</v>
      </c>
      <c r="CI104" s="28">
        <v>0</v>
      </c>
      <c r="CJ104" s="28">
        <v>0</v>
      </c>
      <c r="CK104" s="28">
        <v>0</v>
      </c>
      <c r="CL104" s="28">
        <v>0</v>
      </c>
      <c r="CM104" s="28">
        <v>0</v>
      </c>
      <c r="CN104" s="28">
        <v>0</v>
      </c>
      <c r="CO104" s="28">
        <v>0</v>
      </c>
      <c r="CP104" s="28">
        <v>0</v>
      </c>
      <c r="CQ104" s="28">
        <v>0</v>
      </c>
    </row>
    <row r="105" spans="1:95" s="28" customFormat="1" x14ac:dyDescent="0.25">
      <c r="A105" s="28" t="str">
        <f>"-"</f>
        <v>-</v>
      </c>
      <c r="B105" s="29" t="s">
        <v>96</v>
      </c>
      <c r="C105" s="28" t="str">
        <f>"30"</f>
        <v>30</v>
      </c>
      <c r="D105" s="28">
        <v>1.98</v>
      </c>
      <c r="E105" s="28">
        <v>0</v>
      </c>
      <c r="F105" s="28">
        <v>0.36</v>
      </c>
      <c r="G105" s="28">
        <v>0.36</v>
      </c>
      <c r="H105" s="28">
        <v>12.51</v>
      </c>
      <c r="I105" s="28">
        <v>58.013999999999996</v>
      </c>
      <c r="J105" s="28">
        <v>0.06</v>
      </c>
      <c r="K105" s="28">
        <v>0</v>
      </c>
      <c r="L105" s="28">
        <v>0</v>
      </c>
      <c r="M105" s="28">
        <v>0</v>
      </c>
      <c r="N105" s="28">
        <v>0.36</v>
      </c>
      <c r="O105" s="28">
        <v>9.66</v>
      </c>
      <c r="P105" s="28">
        <v>2.4900000000000002</v>
      </c>
      <c r="Q105" s="28">
        <v>0</v>
      </c>
      <c r="R105" s="28">
        <v>0</v>
      </c>
      <c r="S105" s="28">
        <v>0.3</v>
      </c>
      <c r="T105" s="28">
        <v>0.75</v>
      </c>
      <c r="U105" s="28">
        <v>183</v>
      </c>
      <c r="V105" s="28">
        <v>73.5</v>
      </c>
      <c r="W105" s="28">
        <v>10.5</v>
      </c>
      <c r="X105" s="28">
        <v>14.1</v>
      </c>
      <c r="Y105" s="28">
        <v>47.4</v>
      </c>
      <c r="Z105" s="28">
        <v>1.17</v>
      </c>
      <c r="AA105" s="28">
        <v>0</v>
      </c>
      <c r="AB105" s="28">
        <v>1.5</v>
      </c>
      <c r="AC105" s="28">
        <v>0.3</v>
      </c>
      <c r="AD105" s="28">
        <v>0.42</v>
      </c>
      <c r="AE105" s="28">
        <v>0.05</v>
      </c>
      <c r="AF105" s="28">
        <v>0.02</v>
      </c>
      <c r="AG105" s="28">
        <v>0.21</v>
      </c>
      <c r="AH105" s="28">
        <v>0.6</v>
      </c>
      <c r="AI105" s="28">
        <v>0</v>
      </c>
      <c r="AJ105" s="28">
        <v>0</v>
      </c>
      <c r="AK105" s="28">
        <v>0</v>
      </c>
      <c r="AL105" s="28">
        <v>0</v>
      </c>
      <c r="AM105" s="28">
        <v>128.1</v>
      </c>
      <c r="AN105" s="28">
        <v>66.900000000000006</v>
      </c>
      <c r="AO105" s="28">
        <v>27.9</v>
      </c>
      <c r="AP105" s="28">
        <v>59.4</v>
      </c>
      <c r="AQ105" s="28">
        <v>24</v>
      </c>
      <c r="AR105" s="28">
        <v>111.3</v>
      </c>
      <c r="AS105" s="28">
        <v>89.1</v>
      </c>
      <c r="AT105" s="28">
        <v>87.3</v>
      </c>
      <c r="AU105" s="28">
        <v>139.19999999999999</v>
      </c>
      <c r="AV105" s="28">
        <v>37.200000000000003</v>
      </c>
      <c r="AW105" s="28">
        <v>93</v>
      </c>
      <c r="AX105" s="28">
        <v>458.7</v>
      </c>
      <c r="AY105" s="28">
        <v>0</v>
      </c>
      <c r="AZ105" s="28">
        <v>157.80000000000001</v>
      </c>
      <c r="BA105" s="28">
        <v>87.3</v>
      </c>
      <c r="BB105" s="28">
        <v>54</v>
      </c>
      <c r="BC105" s="28">
        <v>39</v>
      </c>
      <c r="BD105" s="28">
        <v>0</v>
      </c>
      <c r="BE105" s="28">
        <v>0</v>
      </c>
      <c r="BF105" s="28">
        <v>0</v>
      </c>
      <c r="BG105" s="28">
        <v>0</v>
      </c>
      <c r="BH105" s="28">
        <v>0</v>
      </c>
      <c r="BI105" s="28">
        <v>0</v>
      </c>
      <c r="BJ105" s="28">
        <v>0</v>
      </c>
      <c r="BK105" s="28">
        <v>0.04</v>
      </c>
      <c r="BL105" s="28">
        <v>0</v>
      </c>
      <c r="BM105" s="28">
        <v>0</v>
      </c>
      <c r="BN105" s="28">
        <v>0.01</v>
      </c>
      <c r="BO105" s="28">
        <v>0</v>
      </c>
      <c r="BP105" s="28">
        <v>0</v>
      </c>
      <c r="BQ105" s="28">
        <v>0</v>
      </c>
      <c r="BR105" s="28">
        <v>0</v>
      </c>
      <c r="BS105" s="28">
        <v>0.03</v>
      </c>
      <c r="BT105" s="28">
        <v>0</v>
      </c>
      <c r="BU105" s="28">
        <v>0</v>
      </c>
      <c r="BV105" s="28">
        <v>0.14000000000000001</v>
      </c>
      <c r="BW105" s="28">
        <v>0.02</v>
      </c>
      <c r="BX105" s="28">
        <v>0</v>
      </c>
      <c r="BY105" s="28">
        <v>0</v>
      </c>
      <c r="BZ105" s="28">
        <v>0</v>
      </c>
      <c r="CA105" s="28">
        <v>0</v>
      </c>
      <c r="CB105" s="28">
        <v>14.1</v>
      </c>
      <c r="CC105" s="30">
        <v>3.28</v>
      </c>
      <c r="CE105" s="28">
        <v>0.25</v>
      </c>
      <c r="CG105" s="28">
        <v>0</v>
      </c>
      <c r="CH105" s="28">
        <v>0</v>
      </c>
      <c r="CI105" s="28">
        <v>0</v>
      </c>
      <c r="CJ105" s="28">
        <v>0</v>
      </c>
      <c r="CK105" s="28">
        <v>0</v>
      </c>
      <c r="CL105" s="28">
        <v>0</v>
      </c>
      <c r="CM105" s="28">
        <v>0</v>
      </c>
      <c r="CN105" s="28">
        <v>0</v>
      </c>
      <c r="CO105" s="28">
        <v>0</v>
      </c>
      <c r="CP105" s="28">
        <v>0</v>
      </c>
      <c r="CQ105" s="28">
        <v>0</v>
      </c>
    </row>
    <row r="106" spans="1:95" s="25" customFormat="1" x14ac:dyDescent="0.25">
      <c r="A106" s="25" t="str">
        <f>"-"</f>
        <v>-</v>
      </c>
      <c r="B106" s="26" t="s">
        <v>128</v>
      </c>
      <c r="C106" s="25" t="str">
        <f>"100"</f>
        <v>100</v>
      </c>
      <c r="D106" s="25">
        <v>1.08</v>
      </c>
      <c r="E106" s="25">
        <v>0</v>
      </c>
      <c r="F106" s="25">
        <v>0.2</v>
      </c>
      <c r="G106" s="25">
        <v>0.2</v>
      </c>
      <c r="H106" s="25">
        <v>5.0999999999999996</v>
      </c>
      <c r="I106" s="25">
        <v>25.411400000000004</v>
      </c>
      <c r="J106" s="25">
        <v>0</v>
      </c>
      <c r="K106" s="25">
        <v>0</v>
      </c>
      <c r="L106" s="25">
        <v>0</v>
      </c>
      <c r="M106" s="25">
        <v>0</v>
      </c>
      <c r="N106" s="25">
        <v>3.43</v>
      </c>
      <c r="O106" s="25">
        <v>0.28999999999999998</v>
      </c>
      <c r="P106" s="25">
        <v>1.37</v>
      </c>
      <c r="Q106" s="25">
        <v>0</v>
      </c>
      <c r="R106" s="25">
        <v>0</v>
      </c>
      <c r="S106" s="25">
        <v>0.78</v>
      </c>
      <c r="T106" s="25">
        <v>0.69</v>
      </c>
      <c r="U106" s="25">
        <v>2.94</v>
      </c>
      <c r="V106" s="25">
        <v>284.2</v>
      </c>
      <c r="W106" s="25">
        <v>13.72</v>
      </c>
      <c r="X106" s="25">
        <v>19.600000000000001</v>
      </c>
      <c r="Y106" s="25">
        <v>25.48</v>
      </c>
      <c r="Z106" s="25">
        <v>0.88</v>
      </c>
      <c r="AA106" s="25">
        <v>0</v>
      </c>
      <c r="AB106" s="25">
        <v>784</v>
      </c>
      <c r="AC106" s="25">
        <v>133</v>
      </c>
      <c r="AD106" s="25">
        <v>0.7</v>
      </c>
      <c r="AE106" s="25">
        <v>0.06</v>
      </c>
      <c r="AF106" s="25">
        <v>0.04</v>
      </c>
      <c r="AG106" s="25">
        <v>0.49</v>
      </c>
      <c r="AH106" s="25">
        <v>0.7</v>
      </c>
      <c r="AI106" s="25">
        <v>24.5</v>
      </c>
      <c r="AJ106" s="25">
        <v>0</v>
      </c>
      <c r="AK106" s="25">
        <v>23.52</v>
      </c>
      <c r="AL106" s="25">
        <v>25.48</v>
      </c>
      <c r="AM106" s="25">
        <v>35.28</v>
      </c>
      <c r="AN106" s="25">
        <v>39.200000000000003</v>
      </c>
      <c r="AO106" s="25">
        <v>6.86</v>
      </c>
      <c r="AP106" s="25">
        <v>28.42</v>
      </c>
      <c r="AQ106" s="25">
        <v>7.84</v>
      </c>
      <c r="AR106" s="25">
        <v>24.5</v>
      </c>
      <c r="AS106" s="25">
        <v>26.46</v>
      </c>
      <c r="AT106" s="25">
        <v>22.54</v>
      </c>
      <c r="AU106" s="25">
        <v>135.24</v>
      </c>
      <c r="AV106" s="25">
        <v>15.68</v>
      </c>
      <c r="AW106" s="25">
        <v>19.600000000000001</v>
      </c>
      <c r="AX106" s="25">
        <v>503.72</v>
      </c>
      <c r="AY106" s="25">
        <v>0</v>
      </c>
      <c r="AZ106" s="25">
        <v>18.62</v>
      </c>
      <c r="BA106" s="25">
        <v>25.48</v>
      </c>
      <c r="BB106" s="25">
        <v>24.5</v>
      </c>
      <c r="BC106" s="25">
        <v>4.9000000000000004</v>
      </c>
      <c r="BD106" s="25">
        <v>0</v>
      </c>
      <c r="BE106" s="25">
        <v>0</v>
      </c>
      <c r="BF106" s="25">
        <v>0</v>
      </c>
      <c r="BG106" s="25">
        <v>0</v>
      </c>
      <c r="BH106" s="25">
        <v>0</v>
      </c>
      <c r="BI106" s="25">
        <v>0</v>
      </c>
      <c r="BJ106" s="25">
        <v>0</v>
      </c>
      <c r="BK106" s="25">
        <v>0</v>
      </c>
      <c r="BL106" s="25">
        <v>0</v>
      </c>
      <c r="BM106" s="25">
        <v>0</v>
      </c>
      <c r="BN106" s="25">
        <v>0</v>
      </c>
      <c r="BO106" s="25">
        <v>0</v>
      </c>
      <c r="BP106" s="25">
        <v>0</v>
      </c>
      <c r="BQ106" s="25">
        <v>0</v>
      </c>
      <c r="BR106" s="25">
        <v>0</v>
      </c>
      <c r="BS106" s="25">
        <v>0</v>
      </c>
      <c r="BT106" s="25">
        <v>0</v>
      </c>
      <c r="BU106" s="25">
        <v>0</v>
      </c>
      <c r="BV106" s="25">
        <v>0</v>
      </c>
      <c r="BW106" s="25">
        <v>0</v>
      </c>
      <c r="BX106" s="25">
        <v>0</v>
      </c>
      <c r="BY106" s="25">
        <v>0</v>
      </c>
      <c r="BZ106" s="25">
        <v>0</v>
      </c>
      <c r="CA106" s="25">
        <v>0</v>
      </c>
      <c r="CB106" s="25">
        <v>92</v>
      </c>
      <c r="CC106" s="27">
        <v>12.4</v>
      </c>
      <c r="CE106" s="25">
        <v>130.66999999999999</v>
      </c>
      <c r="CG106" s="25">
        <v>0</v>
      </c>
      <c r="CH106" s="25">
        <v>0</v>
      </c>
      <c r="CI106" s="25">
        <v>0</v>
      </c>
      <c r="CJ106" s="25">
        <v>0</v>
      </c>
      <c r="CK106" s="25">
        <v>0</v>
      </c>
      <c r="CL106" s="25">
        <v>0</v>
      </c>
      <c r="CM106" s="25">
        <v>0</v>
      </c>
      <c r="CN106" s="25">
        <v>0</v>
      </c>
      <c r="CO106" s="25">
        <v>0</v>
      </c>
      <c r="CP106" s="25">
        <v>0</v>
      </c>
      <c r="CQ106" s="25">
        <v>0</v>
      </c>
    </row>
    <row r="107" spans="1:95" s="31" customFormat="1" x14ac:dyDescent="0.25">
      <c r="B107" s="32" t="s">
        <v>98</v>
      </c>
      <c r="D107" s="31">
        <v>21.92</v>
      </c>
      <c r="E107" s="31">
        <v>10.86</v>
      </c>
      <c r="F107" s="31">
        <v>25.09</v>
      </c>
      <c r="G107" s="31">
        <v>2.98</v>
      </c>
      <c r="H107" s="31">
        <v>92.28</v>
      </c>
      <c r="I107" s="31">
        <v>677.11</v>
      </c>
      <c r="J107" s="31">
        <v>11.81</v>
      </c>
      <c r="K107" s="31">
        <v>1.33</v>
      </c>
      <c r="L107" s="31">
        <v>0</v>
      </c>
      <c r="M107" s="31">
        <v>0</v>
      </c>
      <c r="N107" s="31">
        <v>27.9</v>
      </c>
      <c r="O107" s="31">
        <v>57.85</v>
      </c>
      <c r="P107" s="31">
        <v>6.53</v>
      </c>
      <c r="Q107" s="31">
        <v>0</v>
      </c>
      <c r="R107" s="31">
        <v>0</v>
      </c>
      <c r="S107" s="31">
        <v>2.4500000000000002</v>
      </c>
      <c r="T107" s="31">
        <v>6.54</v>
      </c>
      <c r="U107" s="31">
        <v>648.78</v>
      </c>
      <c r="V107" s="31">
        <v>1564.96</v>
      </c>
      <c r="W107" s="31">
        <v>111.23</v>
      </c>
      <c r="X107" s="31">
        <v>96.94</v>
      </c>
      <c r="Y107" s="31">
        <v>310.35000000000002</v>
      </c>
      <c r="Z107" s="31">
        <v>7.41</v>
      </c>
      <c r="AA107" s="31">
        <v>26.3</v>
      </c>
      <c r="AB107" s="31">
        <v>828.8</v>
      </c>
      <c r="AC107" s="31">
        <v>168.59</v>
      </c>
      <c r="AD107" s="31">
        <v>2.7</v>
      </c>
      <c r="AE107" s="31">
        <v>0.62</v>
      </c>
      <c r="AF107" s="31">
        <v>0.33</v>
      </c>
      <c r="AG107" s="31">
        <v>4.21</v>
      </c>
      <c r="AH107" s="31">
        <v>9.19</v>
      </c>
      <c r="AI107" s="31">
        <v>35.1</v>
      </c>
      <c r="AJ107" s="31">
        <v>0.4</v>
      </c>
      <c r="AK107" s="31">
        <v>651.91999999999996</v>
      </c>
      <c r="AL107" s="31">
        <v>570.80999999999995</v>
      </c>
      <c r="AM107" s="31">
        <v>1411.43</v>
      </c>
      <c r="AN107" s="31">
        <v>1252.67</v>
      </c>
      <c r="AO107" s="31">
        <v>374.83</v>
      </c>
      <c r="AP107" s="31">
        <v>779.53</v>
      </c>
      <c r="AQ107" s="31">
        <v>259</v>
      </c>
      <c r="AR107" s="31">
        <v>877.82</v>
      </c>
      <c r="AS107" s="31">
        <v>880.58</v>
      </c>
      <c r="AT107" s="31">
        <v>1142.19</v>
      </c>
      <c r="AU107" s="31">
        <v>1533.98</v>
      </c>
      <c r="AV107" s="31">
        <v>549.75</v>
      </c>
      <c r="AW107" s="31">
        <v>803.95</v>
      </c>
      <c r="AX107" s="31">
        <v>4041.53</v>
      </c>
      <c r="AY107" s="31">
        <v>113.53</v>
      </c>
      <c r="AZ107" s="31">
        <v>1063.69</v>
      </c>
      <c r="BA107" s="31">
        <v>758.91</v>
      </c>
      <c r="BB107" s="31">
        <v>674.59</v>
      </c>
      <c r="BC107" s="31">
        <v>293.23</v>
      </c>
      <c r="BD107" s="31">
        <v>0.11</v>
      </c>
      <c r="BE107" s="31">
        <v>0.05</v>
      </c>
      <c r="BF107" s="31">
        <v>0.03</v>
      </c>
      <c r="BG107" s="31">
        <v>0.06</v>
      </c>
      <c r="BH107" s="31">
        <v>7.0000000000000007E-2</v>
      </c>
      <c r="BI107" s="31">
        <v>0.34</v>
      </c>
      <c r="BJ107" s="31">
        <v>0</v>
      </c>
      <c r="BK107" s="31">
        <v>1.23</v>
      </c>
      <c r="BL107" s="31">
        <v>0</v>
      </c>
      <c r="BM107" s="31">
        <v>0.38</v>
      </c>
      <c r="BN107" s="31">
        <v>0.01</v>
      </c>
      <c r="BO107" s="31">
        <v>0.01</v>
      </c>
      <c r="BP107" s="31">
        <v>0</v>
      </c>
      <c r="BQ107" s="31">
        <v>7.0000000000000007E-2</v>
      </c>
      <c r="BR107" s="31">
        <v>0.11</v>
      </c>
      <c r="BS107" s="31">
        <v>1.42</v>
      </c>
      <c r="BT107" s="31">
        <v>0</v>
      </c>
      <c r="BU107" s="31">
        <v>0</v>
      </c>
      <c r="BV107" s="31">
        <v>1.31</v>
      </c>
      <c r="BW107" s="31">
        <v>0.04</v>
      </c>
      <c r="BX107" s="31">
        <v>0</v>
      </c>
      <c r="BY107" s="31">
        <v>0</v>
      </c>
      <c r="BZ107" s="31">
        <v>0</v>
      </c>
      <c r="CA107" s="31">
        <v>0</v>
      </c>
      <c r="CB107" s="31">
        <v>508.85</v>
      </c>
      <c r="CC107" s="33">
        <f>SUM($CC$100:$CC$106)</f>
        <v>90</v>
      </c>
      <c r="CD107" s="31">
        <f>$I$107/$I$108*100</f>
        <v>100</v>
      </c>
      <c r="CE107" s="31">
        <v>164.43</v>
      </c>
      <c r="CG107" s="31">
        <v>0</v>
      </c>
      <c r="CH107" s="31">
        <v>0</v>
      </c>
      <c r="CI107" s="31">
        <v>0</v>
      </c>
      <c r="CJ107" s="31">
        <v>0</v>
      </c>
      <c r="CK107" s="31">
        <v>0</v>
      </c>
      <c r="CL107" s="31">
        <v>0</v>
      </c>
      <c r="CM107" s="31">
        <v>0</v>
      </c>
      <c r="CN107" s="31">
        <v>0</v>
      </c>
      <c r="CO107" s="31">
        <v>0</v>
      </c>
      <c r="CP107" s="31">
        <v>0</v>
      </c>
      <c r="CQ107" s="31">
        <v>0.75</v>
      </c>
    </row>
    <row r="108" spans="1:95" s="31" customFormat="1" x14ac:dyDescent="0.25">
      <c r="B108" s="32" t="s">
        <v>99</v>
      </c>
      <c r="D108" s="31">
        <v>21.92</v>
      </c>
      <c r="E108" s="31">
        <v>10.86</v>
      </c>
      <c r="F108" s="31">
        <v>25.09</v>
      </c>
      <c r="G108" s="31">
        <v>2.98</v>
      </c>
      <c r="H108" s="31">
        <v>92.28</v>
      </c>
      <c r="I108" s="31">
        <v>677.11</v>
      </c>
      <c r="J108" s="31">
        <v>11.81</v>
      </c>
      <c r="K108" s="31">
        <v>1.33</v>
      </c>
      <c r="L108" s="31">
        <v>0</v>
      </c>
      <c r="M108" s="31">
        <v>0</v>
      </c>
      <c r="N108" s="31">
        <v>27.9</v>
      </c>
      <c r="O108" s="31">
        <v>57.85</v>
      </c>
      <c r="P108" s="31">
        <v>6.53</v>
      </c>
      <c r="Q108" s="31">
        <v>0</v>
      </c>
      <c r="R108" s="31">
        <v>0</v>
      </c>
      <c r="S108" s="31">
        <v>2.4500000000000002</v>
      </c>
      <c r="T108" s="31">
        <v>6.54</v>
      </c>
      <c r="U108" s="31">
        <v>648.78</v>
      </c>
      <c r="V108" s="31">
        <v>1564.96</v>
      </c>
      <c r="W108" s="31">
        <v>111.23</v>
      </c>
      <c r="X108" s="31">
        <v>96.94</v>
      </c>
      <c r="Y108" s="31">
        <v>310.35000000000002</v>
      </c>
      <c r="Z108" s="31">
        <v>7.41</v>
      </c>
      <c r="AA108" s="31">
        <v>26.3</v>
      </c>
      <c r="AB108" s="31">
        <v>828.8</v>
      </c>
      <c r="AC108" s="31">
        <v>168.59</v>
      </c>
      <c r="AD108" s="31">
        <v>2.7</v>
      </c>
      <c r="AE108" s="31">
        <v>0.62</v>
      </c>
      <c r="AF108" s="31">
        <v>0.33</v>
      </c>
      <c r="AG108" s="31">
        <v>4.21</v>
      </c>
      <c r="AH108" s="31">
        <v>9.19</v>
      </c>
      <c r="AI108" s="31">
        <v>35.1</v>
      </c>
      <c r="AJ108" s="31">
        <v>0.4</v>
      </c>
      <c r="AK108" s="31">
        <v>651.91999999999996</v>
      </c>
      <c r="AL108" s="31">
        <v>570.80999999999995</v>
      </c>
      <c r="AM108" s="31">
        <v>1411.43</v>
      </c>
      <c r="AN108" s="31">
        <v>1252.67</v>
      </c>
      <c r="AO108" s="31">
        <v>374.83</v>
      </c>
      <c r="AP108" s="31">
        <v>779.53</v>
      </c>
      <c r="AQ108" s="31">
        <v>259</v>
      </c>
      <c r="AR108" s="31">
        <v>877.82</v>
      </c>
      <c r="AS108" s="31">
        <v>880.58</v>
      </c>
      <c r="AT108" s="31">
        <v>1142.19</v>
      </c>
      <c r="AU108" s="31">
        <v>1533.98</v>
      </c>
      <c r="AV108" s="31">
        <v>549.75</v>
      </c>
      <c r="AW108" s="31">
        <v>803.95</v>
      </c>
      <c r="AX108" s="31">
        <v>4041.53</v>
      </c>
      <c r="AY108" s="31">
        <v>113.53</v>
      </c>
      <c r="AZ108" s="31">
        <v>1063.69</v>
      </c>
      <c r="BA108" s="31">
        <v>758.91</v>
      </c>
      <c r="BB108" s="31">
        <v>674.59</v>
      </c>
      <c r="BC108" s="31">
        <v>293.23</v>
      </c>
      <c r="BD108" s="31">
        <v>0.11</v>
      </c>
      <c r="BE108" s="31">
        <v>0.05</v>
      </c>
      <c r="BF108" s="31">
        <v>0.03</v>
      </c>
      <c r="BG108" s="31">
        <v>0.06</v>
      </c>
      <c r="BH108" s="31">
        <v>7.0000000000000007E-2</v>
      </c>
      <c r="BI108" s="31">
        <v>0.34</v>
      </c>
      <c r="BJ108" s="31">
        <v>0</v>
      </c>
      <c r="BK108" s="31">
        <v>1.23</v>
      </c>
      <c r="BL108" s="31">
        <v>0</v>
      </c>
      <c r="BM108" s="31">
        <v>0.38</v>
      </c>
      <c r="BN108" s="31">
        <v>0.01</v>
      </c>
      <c r="BO108" s="31">
        <v>0.01</v>
      </c>
      <c r="BP108" s="31">
        <v>0</v>
      </c>
      <c r="BQ108" s="31">
        <v>7.0000000000000007E-2</v>
      </c>
      <c r="BR108" s="31">
        <v>0.11</v>
      </c>
      <c r="BS108" s="31">
        <v>1.42</v>
      </c>
      <c r="BT108" s="31">
        <v>0</v>
      </c>
      <c r="BU108" s="31">
        <v>0</v>
      </c>
      <c r="BV108" s="31">
        <v>1.31</v>
      </c>
      <c r="BW108" s="31">
        <v>0.04</v>
      </c>
      <c r="BX108" s="31">
        <v>0</v>
      </c>
      <c r="BY108" s="31">
        <v>0</v>
      </c>
      <c r="BZ108" s="31">
        <v>0</v>
      </c>
      <c r="CA108" s="31">
        <v>0</v>
      </c>
      <c r="CB108" s="31">
        <v>508.85</v>
      </c>
      <c r="CC108" s="33">
        <f>CC107</f>
        <v>90</v>
      </c>
      <c r="CE108" s="31">
        <v>164.43</v>
      </c>
      <c r="CG108" s="31">
        <v>0</v>
      </c>
      <c r="CH108" s="31">
        <v>0</v>
      </c>
      <c r="CI108" s="31">
        <v>0</v>
      </c>
      <c r="CJ108" s="31">
        <v>0</v>
      </c>
      <c r="CK108" s="31">
        <v>0</v>
      </c>
      <c r="CL108" s="31">
        <v>0</v>
      </c>
      <c r="CM108" s="31">
        <v>0</v>
      </c>
      <c r="CN108" s="31">
        <v>0</v>
      </c>
      <c r="CO108" s="31">
        <v>0</v>
      </c>
      <c r="CP108" s="31">
        <v>0</v>
      </c>
      <c r="CQ108" s="31">
        <v>0.75</v>
      </c>
    </row>
    <row r="109" spans="1:95" x14ac:dyDescent="0.25">
      <c r="B109" s="24" t="s">
        <v>134</v>
      </c>
    </row>
    <row r="110" spans="1:95" x14ac:dyDescent="0.25">
      <c r="B110" s="24" t="s">
        <v>90</v>
      </c>
    </row>
    <row r="111" spans="1:95" s="28" customFormat="1" ht="47.25" x14ac:dyDescent="0.25">
      <c r="A111" s="28" t="str">
        <f>"17/4"</f>
        <v>17/4</v>
      </c>
      <c r="B111" s="29" t="s">
        <v>135</v>
      </c>
      <c r="C111" s="28" t="str">
        <f>"250"</f>
        <v>250</v>
      </c>
      <c r="D111" s="28">
        <v>6.24</v>
      </c>
      <c r="E111" s="28">
        <v>3.75</v>
      </c>
      <c r="F111" s="28">
        <v>8.14</v>
      </c>
      <c r="G111" s="28">
        <v>0.64</v>
      </c>
      <c r="H111" s="28">
        <v>33.020000000000003</v>
      </c>
      <c r="I111" s="28">
        <v>228.53123625000001</v>
      </c>
      <c r="J111" s="28">
        <v>5.59</v>
      </c>
      <c r="K111" s="28">
        <v>0.14000000000000001</v>
      </c>
      <c r="L111" s="28">
        <v>0</v>
      </c>
      <c r="M111" s="28">
        <v>0</v>
      </c>
      <c r="N111" s="28">
        <v>11.54</v>
      </c>
      <c r="O111" s="28">
        <v>20.52</v>
      </c>
      <c r="P111" s="28">
        <v>0.96</v>
      </c>
      <c r="Q111" s="28">
        <v>0</v>
      </c>
      <c r="R111" s="28">
        <v>0</v>
      </c>
      <c r="S111" s="28">
        <v>0.13</v>
      </c>
      <c r="T111" s="28">
        <v>1.89</v>
      </c>
      <c r="U111" s="28">
        <v>310.31</v>
      </c>
      <c r="V111" s="28">
        <v>207.71</v>
      </c>
      <c r="W111" s="28">
        <v>142.74</v>
      </c>
      <c r="X111" s="28">
        <v>33.729999999999997</v>
      </c>
      <c r="Y111" s="28">
        <v>154.21</v>
      </c>
      <c r="Z111" s="28">
        <v>0.64</v>
      </c>
      <c r="AA111" s="28">
        <v>30.3</v>
      </c>
      <c r="AB111" s="28">
        <v>27.4</v>
      </c>
      <c r="AC111" s="28">
        <v>56.59</v>
      </c>
      <c r="AD111" s="28">
        <v>0.18</v>
      </c>
      <c r="AE111" s="28">
        <v>0.09</v>
      </c>
      <c r="AF111" s="28">
        <v>0.17</v>
      </c>
      <c r="AG111" s="28">
        <v>0.52</v>
      </c>
      <c r="AH111" s="28">
        <v>2.2799999999999998</v>
      </c>
      <c r="AI111" s="28">
        <v>0.66</v>
      </c>
      <c r="AJ111" s="28">
        <v>0</v>
      </c>
      <c r="AK111" s="28">
        <v>197.82</v>
      </c>
      <c r="AL111" s="28">
        <v>195.37</v>
      </c>
      <c r="AM111" s="28">
        <v>642.79999999999995</v>
      </c>
      <c r="AN111" s="28">
        <v>351.76</v>
      </c>
      <c r="AO111" s="28">
        <v>156.15</v>
      </c>
      <c r="AP111" s="28">
        <v>252.57</v>
      </c>
      <c r="AQ111" s="28">
        <v>94.95</v>
      </c>
      <c r="AR111" s="28">
        <v>317.63</v>
      </c>
      <c r="AS111" s="28">
        <v>209.8</v>
      </c>
      <c r="AT111" s="28">
        <v>146.35</v>
      </c>
      <c r="AU111" s="28">
        <v>182.54</v>
      </c>
      <c r="AV111" s="28">
        <v>65.62</v>
      </c>
      <c r="AW111" s="28">
        <v>96.59</v>
      </c>
      <c r="AX111" s="28">
        <v>506.78</v>
      </c>
      <c r="AY111" s="28">
        <v>0</v>
      </c>
      <c r="AZ111" s="28">
        <v>165.68</v>
      </c>
      <c r="BA111" s="28">
        <v>151.81</v>
      </c>
      <c r="BB111" s="28">
        <v>327.10000000000002</v>
      </c>
      <c r="BC111" s="28">
        <v>79.16</v>
      </c>
      <c r="BD111" s="28">
        <v>0.15</v>
      </c>
      <c r="BE111" s="28">
        <v>7.0000000000000007E-2</v>
      </c>
      <c r="BF111" s="28">
        <v>0.04</v>
      </c>
      <c r="BG111" s="28">
        <v>0.08</v>
      </c>
      <c r="BH111" s="28">
        <v>0.09</v>
      </c>
      <c r="BI111" s="28">
        <v>0.44</v>
      </c>
      <c r="BJ111" s="28">
        <v>0</v>
      </c>
      <c r="BK111" s="28">
        <v>1.27</v>
      </c>
      <c r="BL111" s="28">
        <v>0</v>
      </c>
      <c r="BM111" s="28">
        <v>0.39</v>
      </c>
      <c r="BN111" s="28">
        <v>0</v>
      </c>
      <c r="BO111" s="28">
        <v>0</v>
      </c>
      <c r="BP111" s="28">
        <v>0</v>
      </c>
      <c r="BQ111" s="28">
        <v>0.08</v>
      </c>
      <c r="BR111" s="28">
        <v>0.13</v>
      </c>
      <c r="BS111" s="28">
        <v>1.1100000000000001</v>
      </c>
      <c r="BT111" s="28">
        <v>0</v>
      </c>
      <c r="BU111" s="28">
        <v>0</v>
      </c>
      <c r="BV111" s="28">
        <v>0.34</v>
      </c>
      <c r="BW111" s="28">
        <v>0.01</v>
      </c>
      <c r="BX111" s="28">
        <v>0</v>
      </c>
      <c r="BY111" s="28">
        <v>0</v>
      </c>
      <c r="BZ111" s="28">
        <v>0</v>
      </c>
      <c r="CA111" s="28">
        <v>0</v>
      </c>
      <c r="CB111" s="28">
        <v>206.33</v>
      </c>
      <c r="CC111" s="30">
        <v>35</v>
      </c>
      <c r="CE111" s="28">
        <v>34.869999999999997</v>
      </c>
      <c r="CG111" s="28">
        <v>0</v>
      </c>
      <c r="CH111" s="28">
        <v>0</v>
      </c>
      <c r="CI111" s="28">
        <v>0</v>
      </c>
      <c r="CJ111" s="28">
        <v>0</v>
      </c>
      <c r="CK111" s="28">
        <v>0</v>
      </c>
      <c r="CL111" s="28">
        <v>0</v>
      </c>
      <c r="CM111" s="28">
        <v>0</v>
      </c>
      <c r="CN111" s="28">
        <v>0</v>
      </c>
      <c r="CO111" s="28">
        <v>0</v>
      </c>
      <c r="CP111" s="28">
        <v>6.25</v>
      </c>
      <c r="CQ111" s="28">
        <v>0.63</v>
      </c>
    </row>
    <row r="112" spans="1:95" s="28" customFormat="1" x14ac:dyDescent="0.25">
      <c r="A112" s="28" t="str">
        <f>"-"</f>
        <v>-</v>
      </c>
      <c r="B112" s="29" t="s">
        <v>119</v>
      </c>
      <c r="C112" s="28" t="str">
        <f>"10"</f>
        <v>10</v>
      </c>
      <c r="D112" s="28">
        <v>0.08</v>
      </c>
      <c r="E112" s="28">
        <v>0.08</v>
      </c>
      <c r="F112" s="28">
        <v>7.25</v>
      </c>
      <c r="G112" s="28">
        <v>0</v>
      </c>
      <c r="H112" s="28">
        <v>0.13</v>
      </c>
      <c r="I112" s="28">
        <v>66.063999999999993</v>
      </c>
      <c r="J112" s="28">
        <v>4.71</v>
      </c>
      <c r="K112" s="28">
        <v>0.22</v>
      </c>
      <c r="L112" s="28">
        <v>0</v>
      </c>
      <c r="M112" s="28">
        <v>0</v>
      </c>
      <c r="N112" s="28">
        <v>0.13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0.14000000000000001</v>
      </c>
      <c r="U112" s="28">
        <v>1.5</v>
      </c>
      <c r="V112" s="28">
        <v>3</v>
      </c>
      <c r="W112" s="28">
        <v>2.4</v>
      </c>
      <c r="X112" s="28">
        <v>0</v>
      </c>
      <c r="Y112" s="28">
        <v>3</v>
      </c>
      <c r="Z112" s="28">
        <v>0.02</v>
      </c>
      <c r="AA112" s="28">
        <v>40</v>
      </c>
      <c r="AB112" s="28">
        <v>30</v>
      </c>
      <c r="AC112" s="28">
        <v>45</v>
      </c>
      <c r="AD112" s="28">
        <v>0.1</v>
      </c>
      <c r="AE112" s="28">
        <v>0</v>
      </c>
      <c r="AF112" s="28">
        <v>0.01</v>
      </c>
      <c r="AG112" s="28">
        <v>0.01</v>
      </c>
      <c r="AH112" s="28">
        <v>0.02</v>
      </c>
      <c r="AI112" s="28">
        <v>0</v>
      </c>
      <c r="AJ112" s="28">
        <v>0</v>
      </c>
      <c r="AK112" s="28">
        <v>4.2</v>
      </c>
      <c r="AL112" s="28">
        <v>4.0999999999999996</v>
      </c>
      <c r="AM112" s="28">
        <v>7.6</v>
      </c>
      <c r="AN112" s="28">
        <v>4.5</v>
      </c>
      <c r="AO112" s="28">
        <v>1.7</v>
      </c>
      <c r="AP112" s="28">
        <v>4.7</v>
      </c>
      <c r="AQ112" s="28">
        <v>4.3</v>
      </c>
      <c r="AR112" s="28">
        <v>4.2</v>
      </c>
      <c r="AS112" s="28">
        <v>3.6</v>
      </c>
      <c r="AT112" s="28">
        <v>2.6</v>
      </c>
      <c r="AU112" s="28">
        <v>5.7</v>
      </c>
      <c r="AV112" s="28">
        <v>3.5</v>
      </c>
      <c r="AW112" s="28">
        <v>2.4</v>
      </c>
      <c r="AX112" s="28">
        <v>14.2</v>
      </c>
      <c r="AY112" s="28">
        <v>0</v>
      </c>
      <c r="AZ112" s="28">
        <v>4.8</v>
      </c>
      <c r="BA112" s="28">
        <v>5.4</v>
      </c>
      <c r="BB112" s="28">
        <v>4.2</v>
      </c>
      <c r="BC112" s="28">
        <v>1</v>
      </c>
      <c r="BD112" s="28">
        <v>0.27</v>
      </c>
      <c r="BE112" s="28">
        <v>0.12</v>
      </c>
      <c r="BF112" s="28">
        <v>7.0000000000000007E-2</v>
      </c>
      <c r="BG112" s="28">
        <v>0.15</v>
      </c>
      <c r="BH112" s="28">
        <v>0.17</v>
      </c>
      <c r="BI112" s="28">
        <v>0.79</v>
      </c>
      <c r="BJ112" s="28">
        <v>0</v>
      </c>
      <c r="BK112" s="28">
        <v>2.21</v>
      </c>
      <c r="BL112" s="28">
        <v>0</v>
      </c>
      <c r="BM112" s="28">
        <v>0.68</v>
      </c>
      <c r="BN112" s="28">
        <v>0</v>
      </c>
      <c r="BO112" s="28">
        <v>0</v>
      </c>
      <c r="BP112" s="28">
        <v>0</v>
      </c>
      <c r="BQ112" s="28">
        <v>0.15</v>
      </c>
      <c r="BR112" s="28">
        <v>0.23</v>
      </c>
      <c r="BS112" s="28">
        <v>1.8</v>
      </c>
      <c r="BT112" s="28">
        <v>0</v>
      </c>
      <c r="BU112" s="28">
        <v>0</v>
      </c>
      <c r="BV112" s="28">
        <v>0.09</v>
      </c>
      <c r="BW112" s="28">
        <v>0.01</v>
      </c>
      <c r="BX112" s="28">
        <v>0</v>
      </c>
      <c r="BY112" s="28">
        <v>0</v>
      </c>
      <c r="BZ112" s="28">
        <v>0</v>
      </c>
      <c r="CA112" s="28">
        <v>0</v>
      </c>
      <c r="CB112" s="28">
        <v>2.5</v>
      </c>
      <c r="CC112" s="30">
        <v>7.49</v>
      </c>
      <c r="CE112" s="28">
        <v>45</v>
      </c>
      <c r="CG112" s="28">
        <v>0</v>
      </c>
      <c r="CH112" s="28">
        <v>0</v>
      </c>
      <c r="CI112" s="28">
        <v>0</v>
      </c>
      <c r="CJ112" s="28">
        <v>0</v>
      </c>
      <c r="CK112" s="28">
        <v>0</v>
      </c>
      <c r="CL112" s="28">
        <v>0</v>
      </c>
      <c r="CM112" s="28">
        <v>0</v>
      </c>
      <c r="CN112" s="28">
        <v>0</v>
      </c>
      <c r="CO112" s="28">
        <v>0</v>
      </c>
      <c r="CP112" s="28">
        <v>0</v>
      </c>
      <c r="CQ112" s="28">
        <v>0</v>
      </c>
    </row>
    <row r="113" spans="1:95" s="28" customFormat="1" x14ac:dyDescent="0.25">
      <c r="A113" s="28" t="str">
        <f>"27/10"</f>
        <v>27/10</v>
      </c>
      <c r="B113" s="29" t="s">
        <v>104</v>
      </c>
      <c r="C113" s="28" t="str">
        <f>"200"</f>
        <v>200</v>
      </c>
      <c r="D113" s="28">
        <v>0.08</v>
      </c>
      <c r="E113" s="28">
        <v>0</v>
      </c>
      <c r="F113" s="28">
        <v>0.02</v>
      </c>
      <c r="G113" s="28">
        <v>0.02</v>
      </c>
      <c r="H113" s="28">
        <v>4.95</v>
      </c>
      <c r="I113" s="28">
        <v>19.219472</v>
      </c>
      <c r="J113" s="28">
        <v>0</v>
      </c>
      <c r="K113" s="28">
        <v>0</v>
      </c>
      <c r="L113" s="28">
        <v>0</v>
      </c>
      <c r="M113" s="28">
        <v>0</v>
      </c>
      <c r="N113" s="28">
        <v>4.91</v>
      </c>
      <c r="O113" s="28">
        <v>0</v>
      </c>
      <c r="P113" s="28">
        <v>0.04</v>
      </c>
      <c r="Q113" s="28">
        <v>0</v>
      </c>
      <c r="R113" s="28">
        <v>0</v>
      </c>
      <c r="S113" s="28">
        <v>0</v>
      </c>
      <c r="T113" s="28">
        <v>0.03</v>
      </c>
      <c r="U113" s="28">
        <v>0.05</v>
      </c>
      <c r="V113" s="28">
        <v>0.15</v>
      </c>
      <c r="W113" s="28">
        <v>0.15</v>
      </c>
      <c r="X113" s="28">
        <v>0</v>
      </c>
      <c r="Y113" s="28">
        <v>0</v>
      </c>
      <c r="Z113" s="28">
        <v>0.01</v>
      </c>
      <c r="AA113" s="28">
        <v>0</v>
      </c>
      <c r="AB113" s="28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8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8">
        <v>0</v>
      </c>
      <c r="AS113" s="28">
        <v>0</v>
      </c>
      <c r="AT113" s="28">
        <v>0</v>
      </c>
      <c r="AU113" s="28">
        <v>0</v>
      </c>
      <c r="AV113" s="28">
        <v>0</v>
      </c>
      <c r="AW113" s="28">
        <v>0</v>
      </c>
      <c r="AX113" s="28">
        <v>0</v>
      </c>
      <c r="AY113" s="28">
        <v>0</v>
      </c>
      <c r="AZ113" s="28">
        <v>0</v>
      </c>
      <c r="BA113" s="28">
        <v>0</v>
      </c>
      <c r="BB113" s="28">
        <v>0</v>
      </c>
      <c r="BC113" s="28">
        <v>0</v>
      </c>
      <c r="BD113" s="28">
        <v>0</v>
      </c>
      <c r="BE113" s="28">
        <v>0</v>
      </c>
      <c r="BF113" s="28">
        <v>0</v>
      </c>
      <c r="BG113" s="28">
        <v>0</v>
      </c>
      <c r="BH113" s="28">
        <v>0</v>
      </c>
      <c r="BI113" s="28">
        <v>0</v>
      </c>
      <c r="BJ113" s="28">
        <v>0</v>
      </c>
      <c r="BK113" s="28">
        <v>0</v>
      </c>
      <c r="BL113" s="28">
        <v>0</v>
      </c>
      <c r="BM113" s="28">
        <v>0</v>
      </c>
      <c r="BN113" s="28">
        <v>0</v>
      </c>
      <c r="BO113" s="28">
        <v>0</v>
      </c>
      <c r="BP113" s="28">
        <v>0</v>
      </c>
      <c r="BQ113" s="28">
        <v>0</v>
      </c>
      <c r="BR113" s="28">
        <v>0</v>
      </c>
      <c r="BS113" s="28">
        <v>0</v>
      </c>
      <c r="BT113" s="28">
        <v>0</v>
      </c>
      <c r="BU113" s="28">
        <v>0</v>
      </c>
      <c r="BV113" s="28">
        <v>0</v>
      </c>
      <c r="BW113" s="28">
        <v>0</v>
      </c>
      <c r="BX113" s="28">
        <v>0</v>
      </c>
      <c r="BY113" s="28">
        <v>0</v>
      </c>
      <c r="BZ113" s="28">
        <v>0</v>
      </c>
      <c r="CA113" s="28">
        <v>0</v>
      </c>
      <c r="CB113" s="28">
        <v>200.04</v>
      </c>
      <c r="CC113" s="30">
        <v>3.87</v>
      </c>
      <c r="CE113" s="28">
        <v>0</v>
      </c>
      <c r="CG113" s="28">
        <v>0</v>
      </c>
      <c r="CH113" s="28">
        <v>0</v>
      </c>
      <c r="CI113" s="28">
        <v>0</v>
      </c>
      <c r="CJ113" s="28">
        <v>0</v>
      </c>
      <c r="CK113" s="28">
        <v>0</v>
      </c>
      <c r="CL113" s="28">
        <v>0</v>
      </c>
      <c r="CM113" s="28">
        <v>0</v>
      </c>
      <c r="CN113" s="28">
        <v>0</v>
      </c>
      <c r="CO113" s="28">
        <v>0</v>
      </c>
      <c r="CP113" s="28">
        <v>5</v>
      </c>
      <c r="CQ113" s="28">
        <v>0</v>
      </c>
    </row>
    <row r="114" spans="1:95" s="28" customFormat="1" x14ac:dyDescent="0.25">
      <c r="A114" s="28" t="str">
        <f>"-"</f>
        <v>-</v>
      </c>
      <c r="B114" s="29" t="s">
        <v>95</v>
      </c>
      <c r="C114" s="28" t="str">
        <f>"40"</f>
        <v>40</v>
      </c>
      <c r="D114" s="28">
        <v>2.64</v>
      </c>
      <c r="E114" s="28">
        <v>0</v>
      </c>
      <c r="F114" s="28">
        <v>0.26</v>
      </c>
      <c r="G114" s="28">
        <v>0.26</v>
      </c>
      <c r="H114" s="28">
        <v>18.760000000000002</v>
      </c>
      <c r="I114" s="28">
        <v>89.560399999999987</v>
      </c>
      <c r="J114" s="28">
        <v>0</v>
      </c>
      <c r="K114" s="28">
        <v>0</v>
      </c>
      <c r="L114" s="28">
        <v>0</v>
      </c>
      <c r="M114" s="28">
        <v>0</v>
      </c>
      <c r="N114" s="28">
        <v>0.44</v>
      </c>
      <c r="O114" s="28">
        <v>18.239999999999998</v>
      </c>
      <c r="P114" s="28">
        <v>0.08</v>
      </c>
      <c r="Q114" s="28">
        <v>0</v>
      </c>
      <c r="R114" s="28">
        <v>0</v>
      </c>
      <c r="S114" s="28">
        <v>0</v>
      </c>
      <c r="T114" s="28">
        <v>0.72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8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8">
        <v>0</v>
      </c>
      <c r="AM114" s="28">
        <v>203.58</v>
      </c>
      <c r="AN114" s="28">
        <v>67.510000000000005</v>
      </c>
      <c r="AO114" s="28">
        <v>40.020000000000003</v>
      </c>
      <c r="AP114" s="28">
        <v>80.040000000000006</v>
      </c>
      <c r="AQ114" s="28">
        <v>30.28</v>
      </c>
      <c r="AR114" s="28">
        <v>144.77000000000001</v>
      </c>
      <c r="AS114" s="28">
        <v>89.78</v>
      </c>
      <c r="AT114" s="28">
        <v>125.28</v>
      </c>
      <c r="AU114" s="28">
        <v>103.36</v>
      </c>
      <c r="AV114" s="28">
        <v>54.29</v>
      </c>
      <c r="AW114" s="28">
        <v>96.05</v>
      </c>
      <c r="AX114" s="28">
        <v>803.18</v>
      </c>
      <c r="AY114" s="28">
        <v>0</v>
      </c>
      <c r="AZ114" s="28">
        <v>261.7</v>
      </c>
      <c r="BA114" s="28">
        <v>113.8</v>
      </c>
      <c r="BB114" s="28">
        <v>75.52</v>
      </c>
      <c r="BC114" s="28">
        <v>59.86</v>
      </c>
      <c r="BD114" s="28">
        <v>0</v>
      </c>
      <c r="BE114" s="28">
        <v>0</v>
      </c>
      <c r="BF114" s="28">
        <v>0</v>
      </c>
      <c r="BG114" s="28">
        <v>0</v>
      </c>
      <c r="BH114" s="28">
        <v>0</v>
      </c>
      <c r="BI114" s="28">
        <v>0</v>
      </c>
      <c r="BJ114" s="28">
        <v>0</v>
      </c>
      <c r="BK114" s="28">
        <v>0.03</v>
      </c>
      <c r="BL114" s="28">
        <v>0</v>
      </c>
      <c r="BM114" s="28">
        <v>0</v>
      </c>
      <c r="BN114" s="28">
        <v>0</v>
      </c>
      <c r="BO114" s="28">
        <v>0</v>
      </c>
      <c r="BP114" s="28">
        <v>0</v>
      </c>
      <c r="BQ114" s="28">
        <v>0</v>
      </c>
      <c r="BR114" s="28">
        <v>0</v>
      </c>
      <c r="BS114" s="28">
        <v>0.03</v>
      </c>
      <c r="BT114" s="28">
        <v>0</v>
      </c>
      <c r="BU114" s="28">
        <v>0</v>
      </c>
      <c r="BV114" s="28">
        <v>0.11</v>
      </c>
      <c r="BW114" s="28">
        <v>0.01</v>
      </c>
      <c r="BX114" s="28">
        <v>0</v>
      </c>
      <c r="BY114" s="28">
        <v>0</v>
      </c>
      <c r="BZ114" s="28">
        <v>0</v>
      </c>
      <c r="CA114" s="28">
        <v>0</v>
      </c>
      <c r="CB114" s="28">
        <v>15.64</v>
      </c>
      <c r="CC114" s="30">
        <v>4.38</v>
      </c>
      <c r="CE114" s="28">
        <v>0</v>
      </c>
      <c r="CG114" s="28">
        <v>0</v>
      </c>
      <c r="CH114" s="28">
        <v>0</v>
      </c>
      <c r="CI114" s="28">
        <v>0</v>
      </c>
      <c r="CJ114" s="28">
        <v>0</v>
      </c>
      <c r="CK114" s="28">
        <v>0</v>
      </c>
      <c r="CL114" s="28">
        <v>0</v>
      </c>
      <c r="CM114" s="28">
        <v>0</v>
      </c>
      <c r="CN114" s="28">
        <v>0</v>
      </c>
      <c r="CO114" s="28">
        <v>0</v>
      </c>
      <c r="CP114" s="28">
        <v>0</v>
      </c>
      <c r="CQ114" s="28">
        <v>0</v>
      </c>
    </row>
    <row r="115" spans="1:95" s="28" customFormat="1" x14ac:dyDescent="0.25">
      <c r="A115" s="28" t="str">
        <f>"-"</f>
        <v>-</v>
      </c>
      <c r="B115" s="29" t="s">
        <v>96</v>
      </c>
      <c r="C115" s="28" t="str">
        <f>"30"</f>
        <v>30</v>
      </c>
      <c r="D115" s="28">
        <v>1.98</v>
      </c>
      <c r="E115" s="28">
        <v>0</v>
      </c>
      <c r="F115" s="28">
        <v>0.36</v>
      </c>
      <c r="G115" s="28">
        <v>0.36</v>
      </c>
      <c r="H115" s="28">
        <v>12.51</v>
      </c>
      <c r="I115" s="28">
        <v>58.013999999999996</v>
      </c>
      <c r="J115" s="28">
        <v>0.06</v>
      </c>
      <c r="K115" s="28">
        <v>0</v>
      </c>
      <c r="L115" s="28">
        <v>0</v>
      </c>
      <c r="M115" s="28">
        <v>0</v>
      </c>
      <c r="N115" s="28">
        <v>0.36</v>
      </c>
      <c r="O115" s="28">
        <v>9.66</v>
      </c>
      <c r="P115" s="28">
        <v>2.4900000000000002</v>
      </c>
      <c r="Q115" s="28">
        <v>0</v>
      </c>
      <c r="R115" s="28">
        <v>0</v>
      </c>
      <c r="S115" s="28">
        <v>0.3</v>
      </c>
      <c r="T115" s="28">
        <v>0.75</v>
      </c>
      <c r="U115" s="28">
        <v>183</v>
      </c>
      <c r="V115" s="28">
        <v>73.5</v>
      </c>
      <c r="W115" s="28">
        <v>10.5</v>
      </c>
      <c r="X115" s="28">
        <v>14.1</v>
      </c>
      <c r="Y115" s="28">
        <v>47.4</v>
      </c>
      <c r="Z115" s="28">
        <v>1.17</v>
      </c>
      <c r="AA115" s="28">
        <v>0</v>
      </c>
      <c r="AB115" s="28">
        <v>1.5</v>
      </c>
      <c r="AC115" s="28">
        <v>0.3</v>
      </c>
      <c r="AD115" s="28">
        <v>0.42</v>
      </c>
      <c r="AE115" s="28">
        <v>0.05</v>
      </c>
      <c r="AF115" s="28">
        <v>0.02</v>
      </c>
      <c r="AG115" s="28">
        <v>0.21</v>
      </c>
      <c r="AH115" s="28">
        <v>0.6</v>
      </c>
      <c r="AI115" s="28">
        <v>0</v>
      </c>
      <c r="AJ115" s="28">
        <v>0</v>
      </c>
      <c r="AK115" s="28">
        <v>0</v>
      </c>
      <c r="AL115" s="28">
        <v>0</v>
      </c>
      <c r="AM115" s="28">
        <v>128.1</v>
      </c>
      <c r="AN115" s="28">
        <v>66.900000000000006</v>
      </c>
      <c r="AO115" s="28">
        <v>27.9</v>
      </c>
      <c r="AP115" s="28">
        <v>59.4</v>
      </c>
      <c r="AQ115" s="28">
        <v>24</v>
      </c>
      <c r="AR115" s="28">
        <v>111.3</v>
      </c>
      <c r="AS115" s="28">
        <v>89.1</v>
      </c>
      <c r="AT115" s="28">
        <v>87.3</v>
      </c>
      <c r="AU115" s="28">
        <v>139.19999999999999</v>
      </c>
      <c r="AV115" s="28">
        <v>37.200000000000003</v>
      </c>
      <c r="AW115" s="28">
        <v>93</v>
      </c>
      <c r="AX115" s="28">
        <v>458.7</v>
      </c>
      <c r="AY115" s="28">
        <v>0</v>
      </c>
      <c r="AZ115" s="28">
        <v>157.80000000000001</v>
      </c>
      <c r="BA115" s="28">
        <v>87.3</v>
      </c>
      <c r="BB115" s="28">
        <v>54</v>
      </c>
      <c r="BC115" s="28">
        <v>39</v>
      </c>
      <c r="BD115" s="28">
        <v>0</v>
      </c>
      <c r="BE115" s="28">
        <v>0</v>
      </c>
      <c r="BF115" s="28">
        <v>0</v>
      </c>
      <c r="BG115" s="28">
        <v>0</v>
      </c>
      <c r="BH115" s="28">
        <v>0</v>
      </c>
      <c r="BI115" s="28">
        <v>0</v>
      </c>
      <c r="BJ115" s="28">
        <v>0</v>
      </c>
      <c r="BK115" s="28">
        <v>0.04</v>
      </c>
      <c r="BL115" s="28">
        <v>0</v>
      </c>
      <c r="BM115" s="28">
        <v>0</v>
      </c>
      <c r="BN115" s="28">
        <v>0.01</v>
      </c>
      <c r="BO115" s="28">
        <v>0</v>
      </c>
      <c r="BP115" s="28">
        <v>0</v>
      </c>
      <c r="BQ115" s="28">
        <v>0</v>
      </c>
      <c r="BR115" s="28">
        <v>0</v>
      </c>
      <c r="BS115" s="28">
        <v>0.03</v>
      </c>
      <c r="BT115" s="28">
        <v>0</v>
      </c>
      <c r="BU115" s="28">
        <v>0</v>
      </c>
      <c r="BV115" s="28">
        <v>0.14000000000000001</v>
      </c>
      <c r="BW115" s="28">
        <v>0.02</v>
      </c>
      <c r="BX115" s="28">
        <v>0</v>
      </c>
      <c r="BY115" s="28">
        <v>0</v>
      </c>
      <c r="BZ115" s="28">
        <v>0</v>
      </c>
      <c r="CA115" s="28">
        <v>0</v>
      </c>
      <c r="CB115" s="28">
        <v>14.1</v>
      </c>
      <c r="CC115" s="30">
        <v>3.28</v>
      </c>
      <c r="CE115" s="28">
        <v>0.25</v>
      </c>
      <c r="CG115" s="28">
        <v>0</v>
      </c>
      <c r="CH115" s="28">
        <v>0</v>
      </c>
      <c r="CI115" s="28">
        <v>0</v>
      </c>
      <c r="CJ115" s="28">
        <v>0</v>
      </c>
      <c r="CK115" s="28">
        <v>0</v>
      </c>
      <c r="CL115" s="28">
        <v>0</v>
      </c>
      <c r="CM115" s="28">
        <v>0</v>
      </c>
      <c r="CN115" s="28">
        <v>0</v>
      </c>
      <c r="CO115" s="28">
        <v>0</v>
      </c>
      <c r="CP115" s="28">
        <v>0</v>
      </c>
      <c r="CQ115" s="28">
        <v>0</v>
      </c>
    </row>
    <row r="116" spans="1:95" s="25" customFormat="1" x14ac:dyDescent="0.25">
      <c r="A116" s="25" t="str">
        <f>""</f>
        <v/>
      </c>
      <c r="B116" s="26" t="s">
        <v>105</v>
      </c>
      <c r="C116" s="25" t="str">
        <f>"125"</f>
        <v>125</v>
      </c>
      <c r="D116" s="25">
        <v>0.03</v>
      </c>
      <c r="E116" s="25">
        <v>0</v>
      </c>
      <c r="F116" s="25">
        <v>0.02</v>
      </c>
      <c r="G116" s="25">
        <v>0</v>
      </c>
      <c r="H116" s="25">
        <v>0</v>
      </c>
      <c r="I116" s="25">
        <v>0.30369041000000002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5"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v>0</v>
      </c>
      <c r="BF116" s="25">
        <v>0</v>
      </c>
      <c r="BG116" s="25">
        <v>0</v>
      </c>
      <c r="BH116" s="25">
        <v>0</v>
      </c>
      <c r="BI116" s="25">
        <v>0</v>
      </c>
      <c r="BJ116" s="25">
        <v>0</v>
      </c>
      <c r="BK116" s="25">
        <v>0</v>
      </c>
      <c r="BL116" s="25">
        <v>0</v>
      </c>
      <c r="BM116" s="25">
        <v>0</v>
      </c>
      <c r="BN116" s="25">
        <v>0</v>
      </c>
      <c r="BO116" s="25">
        <v>0</v>
      </c>
      <c r="BP116" s="25">
        <v>0</v>
      </c>
      <c r="BQ116" s="25">
        <v>0</v>
      </c>
      <c r="BR116" s="25">
        <v>0</v>
      </c>
      <c r="BS116" s="25">
        <v>0</v>
      </c>
      <c r="BT116" s="25">
        <v>0</v>
      </c>
      <c r="BU116" s="25">
        <v>0</v>
      </c>
      <c r="BV116" s="25">
        <v>0</v>
      </c>
      <c r="BW116" s="25">
        <v>0</v>
      </c>
      <c r="BX116" s="25">
        <v>0</v>
      </c>
      <c r="BY116" s="25">
        <v>0</v>
      </c>
      <c r="BZ116" s="25">
        <v>0</v>
      </c>
      <c r="CA116" s="25">
        <v>0</v>
      </c>
      <c r="CB116" s="25">
        <v>0</v>
      </c>
      <c r="CC116" s="27">
        <v>35.979999999999997</v>
      </c>
      <c r="CE116" s="25">
        <v>0</v>
      </c>
      <c r="CG116" s="25">
        <v>0</v>
      </c>
      <c r="CH116" s="25">
        <v>0</v>
      </c>
      <c r="CI116" s="25">
        <v>0</v>
      </c>
      <c r="CJ116" s="25">
        <v>0</v>
      </c>
      <c r="CK116" s="25">
        <v>0</v>
      </c>
      <c r="CL116" s="25">
        <v>0</v>
      </c>
      <c r="CM116" s="25">
        <v>0</v>
      </c>
      <c r="CN116" s="25">
        <v>0</v>
      </c>
      <c r="CO116" s="25">
        <v>0</v>
      </c>
      <c r="CP116" s="25">
        <v>0</v>
      </c>
      <c r="CQ116" s="25">
        <v>0</v>
      </c>
    </row>
    <row r="117" spans="1:95" s="31" customFormat="1" x14ac:dyDescent="0.25">
      <c r="B117" s="32" t="s">
        <v>98</v>
      </c>
      <c r="D117" s="31">
        <v>11.05</v>
      </c>
      <c r="E117" s="31">
        <v>3.83</v>
      </c>
      <c r="F117" s="31">
        <v>16.059999999999999</v>
      </c>
      <c r="G117" s="31">
        <v>1.28</v>
      </c>
      <c r="H117" s="31">
        <v>69.37</v>
      </c>
      <c r="I117" s="31">
        <v>461.69</v>
      </c>
      <c r="J117" s="31">
        <v>10.36</v>
      </c>
      <c r="K117" s="31">
        <v>0.36</v>
      </c>
      <c r="L117" s="31">
        <v>0</v>
      </c>
      <c r="M117" s="31">
        <v>0</v>
      </c>
      <c r="N117" s="31">
        <v>17.37</v>
      </c>
      <c r="O117" s="31">
        <v>48.42</v>
      </c>
      <c r="P117" s="31">
        <v>3.57</v>
      </c>
      <c r="Q117" s="31">
        <v>0</v>
      </c>
      <c r="R117" s="31">
        <v>0</v>
      </c>
      <c r="S117" s="31">
        <v>0.43</v>
      </c>
      <c r="T117" s="31">
        <v>3.53</v>
      </c>
      <c r="U117" s="31">
        <v>494.86</v>
      </c>
      <c r="V117" s="31">
        <v>284.36</v>
      </c>
      <c r="W117" s="31">
        <v>155.78</v>
      </c>
      <c r="X117" s="31">
        <v>47.83</v>
      </c>
      <c r="Y117" s="31">
        <v>204.61</v>
      </c>
      <c r="Z117" s="31">
        <v>1.84</v>
      </c>
      <c r="AA117" s="31">
        <v>70.3</v>
      </c>
      <c r="AB117" s="31">
        <v>58.9</v>
      </c>
      <c r="AC117" s="31">
        <v>101.89</v>
      </c>
      <c r="AD117" s="31">
        <v>0.7</v>
      </c>
      <c r="AE117" s="31">
        <v>0.14000000000000001</v>
      </c>
      <c r="AF117" s="31">
        <v>0.21</v>
      </c>
      <c r="AG117" s="31">
        <v>0.74</v>
      </c>
      <c r="AH117" s="31">
        <v>2.9</v>
      </c>
      <c r="AI117" s="31">
        <v>0.66</v>
      </c>
      <c r="AJ117" s="31">
        <v>0</v>
      </c>
      <c r="AK117" s="31">
        <v>202.02</v>
      </c>
      <c r="AL117" s="31">
        <v>199.47</v>
      </c>
      <c r="AM117" s="31">
        <v>982.08</v>
      </c>
      <c r="AN117" s="31">
        <v>490.67</v>
      </c>
      <c r="AO117" s="31">
        <v>225.77</v>
      </c>
      <c r="AP117" s="31">
        <v>396.71</v>
      </c>
      <c r="AQ117" s="31">
        <v>153.53</v>
      </c>
      <c r="AR117" s="31">
        <v>577.89</v>
      </c>
      <c r="AS117" s="31">
        <v>392.28</v>
      </c>
      <c r="AT117" s="31">
        <v>361.53</v>
      </c>
      <c r="AU117" s="31">
        <v>430.79</v>
      </c>
      <c r="AV117" s="31">
        <v>160.61000000000001</v>
      </c>
      <c r="AW117" s="31">
        <v>288.02999999999997</v>
      </c>
      <c r="AX117" s="31">
        <v>1782.86</v>
      </c>
      <c r="AY117" s="31">
        <v>0</v>
      </c>
      <c r="AZ117" s="31">
        <v>589.97</v>
      </c>
      <c r="BA117" s="31">
        <v>358.31</v>
      </c>
      <c r="BB117" s="31">
        <v>460.81</v>
      </c>
      <c r="BC117" s="31">
        <v>179.02</v>
      </c>
      <c r="BD117" s="31">
        <v>0.42</v>
      </c>
      <c r="BE117" s="31">
        <v>0.19</v>
      </c>
      <c r="BF117" s="31">
        <v>0.1</v>
      </c>
      <c r="BG117" s="31">
        <v>0.23</v>
      </c>
      <c r="BH117" s="31">
        <v>0.27</v>
      </c>
      <c r="BI117" s="31">
        <v>1.23</v>
      </c>
      <c r="BJ117" s="31">
        <v>0</v>
      </c>
      <c r="BK117" s="31">
        <v>3.56</v>
      </c>
      <c r="BL117" s="31">
        <v>0</v>
      </c>
      <c r="BM117" s="31">
        <v>1.08</v>
      </c>
      <c r="BN117" s="31">
        <v>0.01</v>
      </c>
      <c r="BO117" s="31">
        <v>0</v>
      </c>
      <c r="BP117" s="31">
        <v>0</v>
      </c>
      <c r="BQ117" s="31">
        <v>0.24</v>
      </c>
      <c r="BR117" s="31">
        <v>0.37</v>
      </c>
      <c r="BS117" s="31">
        <v>2.97</v>
      </c>
      <c r="BT117" s="31">
        <v>0</v>
      </c>
      <c r="BU117" s="31">
        <v>0</v>
      </c>
      <c r="BV117" s="31">
        <v>0.69</v>
      </c>
      <c r="BW117" s="31">
        <v>0.04</v>
      </c>
      <c r="BX117" s="31">
        <v>0</v>
      </c>
      <c r="BY117" s="31">
        <v>0</v>
      </c>
      <c r="BZ117" s="31">
        <v>0</v>
      </c>
      <c r="CA117" s="31">
        <v>0</v>
      </c>
      <c r="CB117" s="31">
        <v>438.61</v>
      </c>
      <c r="CC117" s="33">
        <f>SUM($CC$110:$CC$116)</f>
        <v>90</v>
      </c>
      <c r="CD117" s="31">
        <f>$I$117/$I$118*100</f>
        <v>100</v>
      </c>
      <c r="CE117" s="31">
        <v>80.12</v>
      </c>
      <c r="CG117" s="31">
        <v>0</v>
      </c>
      <c r="CH117" s="31">
        <v>0</v>
      </c>
      <c r="CI117" s="31">
        <v>0</v>
      </c>
      <c r="CJ117" s="31">
        <v>0</v>
      </c>
      <c r="CK117" s="31">
        <v>0</v>
      </c>
      <c r="CL117" s="31">
        <v>0</v>
      </c>
      <c r="CM117" s="31">
        <v>0</v>
      </c>
      <c r="CN117" s="31">
        <v>0</v>
      </c>
      <c r="CO117" s="31">
        <v>0</v>
      </c>
      <c r="CP117" s="31">
        <v>11.25</v>
      </c>
      <c r="CQ117" s="31">
        <v>0.63</v>
      </c>
    </row>
    <row r="118" spans="1:95" s="31" customFormat="1" x14ac:dyDescent="0.25">
      <c r="B118" s="32" t="s">
        <v>99</v>
      </c>
      <c r="D118" s="31">
        <v>11.05</v>
      </c>
      <c r="E118" s="31">
        <v>3.83</v>
      </c>
      <c r="F118" s="31">
        <v>16.059999999999999</v>
      </c>
      <c r="G118" s="31">
        <v>1.28</v>
      </c>
      <c r="H118" s="31">
        <v>69.37</v>
      </c>
      <c r="I118" s="31">
        <v>461.69</v>
      </c>
      <c r="J118" s="31">
        <v>10.36</v>
      </c>
      <c r="K118" s="31">
        <v>0.36</v>
      </c>
      <c r="L118" s="31">
        <v>0</v>
      </c>
      <c r="M118" s="31">
        <v>0</v>
      </c>
      <c r="N118" s="31">
        <v>17.37</v>
      </c>
      <c r="O118" s="31">
        <v>48.42</v>
      </c>
      <c r="P118" s="31">
        <v>3.57</v>
      </c>
      <c r="Q118" s="31">
        <v>0</v>
      </c>
      <c r="R118" s="31">
        <v>0</v>
      </c>
      <c r="S118" s="31">
        <v>0.43</v>
      </c>
      <c r="T118" s="31">
        <v>3.53</v>
      </c>
      <c r="U118" s="31">
        <v>494.86</v>
      </c>
      <c r="V118" s="31">
        <v>284.36</v>
      </c>
      <c r="W118" s="31">
        <v>155.78</v>
      </c>
      <c r="X118" s="31">
        <v>47.83</v>
      </c>
      <c r="Y118" s="31">
        <v>204.61</v>
      </c>
      <c r="Z118" s="31">
        <v>1.84</v>
      </c>
      <c r="AA118" s="31">
        <v>70.3</v>
      </c>
      <c r="AB118" s="31">
        <v>58.9</v>
      </c>
      <c r="AC118" s="31">
        <v>101.89</v>
      </c>
      <c r="AD118" s="31">
        <v>0.7</v>
      </c>
      <c r="AE118" s="31">
        <v>0.14000000000000001</v>
      </c>
      <c r="AF118" s="31">
        <v>0.21</v>
      </c>
      <c r="AG118" s="31">
        <v>0.74</v>
      </c>
      <c r="AH118" s="31">
        <v>2.9</v>
      </c>
      <c r="AI118" s="31">
        <v>0.66</v>
      </c>
      <c r="AJ118" s="31">
        <v>0</v>
      </c>
      <c r="AK118" s="31">
        <v>202.02</v>
      </c>
      <c r="AL118" s="31">
        <v>199.47</v>
      </c>
      <c r="AM118" s="31">
        <v>982.08</v>
      </c>
      <c r="AN118" s="31">
        <v>490.67</v>
      </c>
      <c r="AO118" s="31">
        <v>225.77</v>
      </c>
      <c r="AP118" s="31">
        <v>396.71</v>
      </c>
      <c r="AQ118" s="31">
        <v>153.53</v>
      </c>
      <c r="AR118" s="31">
        <v>577.89</v>
      </c>
      <c r="AS118" s="31">
        <v>392.28</v>
      </c>
      <c r="AT118" s="31">
        <v>361.53</v>
      </c>
      <c r="AU118" s="31">
        <v>430.79</v>
      </c>
      <c r="AV118" s="31">
        <v>160.61000000000001</v>
      </c>
      <c r="AW118" s="31">
        <v>288.02999999999997</v>
      </c>
      <c r="AX118" s="31">
        <v>1782.86</v>
      </c>
      <c r="AY118" s="31">
        <v>0</v>
      </c>
      <c r="AZ118" s="31">
        <v>589.97</v>
      </c>
      <c r="BA118" s="31">
        <v>358.31</v>
      </c>
      <c r="BB118" s="31">
        <v>460.81</v>
      </c>
      <c r="BC118" s="31">
        <v>179.02</v>
      </c>
      <c r="BD118" s="31">
        <v>0.42</v>
      </c>
      <c r="BE118" s="31">
        <v>0.19</v>
      </c>
      <c r="BF118" s="31">
        <v>0.1</v>
      </c>
      <c r="BG118" s="31">
        <v>0.23</v>
      </c>
      <c r="BH118" s="31">
        <v>0.27</v>
      </c>
      <c r="BI118" s="31">
        <v>1.23</v>
      </c>
      <c r="BJ118" s="31">
        <v>0</v>
      </c>
      <c r="BK118" s="31">
        <v>3.56</v>
      </c>
      <c r="BL118" s="31">
        <v>0</v>
      </c>
      <c r="BM118" s="31">
        <v>1.08</v>
      </c>
      <c r="BN118" s="31">
        <v>0.01</v>
      </c>
      <c r="BO118" s="31">
        <v>0</v>
      </c>
      <c r="BP118" s="31">
        <v>0</v>
      </c>
      <c r="BQ118" s="31">
        <v>0.24</v>
      </c>
      <c r="BR118" s="31">
        <v>0.37</v>
      </c>
      <c r="BS118" s="31">
        <v>2.97</v>
      </c>
      <c r="BT118" s="31">
        <v>0</v>
      </c>
      <c r="BU118" s="31">
        <v>0</v>
      </c>
      <c r="BV118" s="31">
        <v>0.69</v>
      </c>
      <c r="BW118" s="31">
        <v>0.04</v>
      </c>
      <c r="BX118" s="31">
        <v>0</v>
      </c>
      <c r="BY118" s="31">
        <v>0</v>
      </c>
      <c r="BZ118" s="31">
        <v>0</v>
      </c>
      <c r="CA118" s="31">
        <v>0</v>
      </c>
      <c r="CB118" s="31">
        <v>438.61</v>
      </c>
      <c r="CC118" s="33">
        <f>CC117</f>
        <v>90</v>
      </c>
      <c r="CE118" s="31">
        <v>80.12</v>
      </c>
      <c r="CG118" s="31">
        <v>0</v>
      </c>
      <c r="CH118" s="31">
        <v>0</v>
      </c>
      <c r="CI118" s="31">
        <v>0</v>
      </c>
      <c r="CJ118" s="31">
        <v>0</v>
      </c>
      <c r="CK118" s="31">
        <v>0</v>
      </c>
      <c r="CL118" s="31">
        <v>0</v>
      </c>
      <c r="CM118" s="31">
        <v>0</v>
      </c>
      <c r="CN118" s="31">
        <v>0</v>
      </c>
      <c r="CO118" s="31">
        <v>0</v>
      </c>
      <c r="CP118" s="31">
        <v>11.25</v>
      </c>
      <c r="CQ118" s="31">
        <v>0.63</v>
      </c>
    </row>
    <row r="119" spans="1:95" x14ac:dyDescent="0.25">
      <c r="B119" s="24" t="s">
        <v>136</v>
      </c>
    </row>
    <row r="120" spans="1:95" x14ac:dyDescent="0.25">
      <c r="B120" s="24" t="s">
        <v>90</v>
      </c>
    </row>
    <row r="121" spans="1:95" s="28" customFormat="1" ht="31.5" x14ac:dyDescent="0.25">
      <c r="A121" s="28" t="str">
        <f>"12/7"</f>
        <v>12/7</v>
      </c>
      <c r="B121" s="29" t="s">
        <v>137</v>
      </c>
      <c r="C121" s="28" t="str">
        <f>"100"</f>
        <v>100</v>
      </c>
      <c r="D121" s="28">
        <v>13.72</v>
      </c>
      <c r="E121" s="28">
        <v>12.63</v>
      </c>
      <c r="F121" s="28">
        <v>2</v>
      </c>
      <c r="G121" s="28">
        <v>0.12</v>
      </c>
      <c r="H121" s="28">
        <v>8.02</v>
      </c>
      <c r="I121" s="28">
        <v>105.35375000000001</v>
      </c>
      <c r="J121" s="28">
        <v>0.74</v>
      </c>
      <c r="K121" s="28">
        <v>0</v>
      </c>
      <c r="L121" s="28">
        <v>0</v>
      </c>
      <c r="M121" s="28">
        <v>0</v>
      </c>
      <c r="N121" s="28">
        <v>1.1499999999999999</v>
      </c>
      <c r="O121" s="28">
        <v>6.84</v>
      </c>
      <c r="P121" s="28">
        <v>0.03</v>
      </c>
      <c r="Q121" s="28">
        <v>0</v>
      </c>
      <c r="R121" s="28">
        <v>0</v>
      </c>
      <c r="S121" s="28">
        <v>0.02</v>
      </c>
      <c r="T121" s="28">
        <v>1.95</v>
      </c>
      <c r="U121" s="28">
        <v>200.8</v>
      </c>
      <c r="V121" s="28">
        <v>264.75</v>
      </c>
      <c r="W121" s="28">
        <v>58.68</v>
      </c>
      <c r="X121" s="28">
        <v>43.56</v>
      </c>
      <c r="Y121" s="28">
        <v>201.96</v>
      </c>
      <c r="Z121" s="28">
        <v>0.77</v>
      </c>
      <c r="AA121" s="28">
        <v>27.13</v>
      </c>
      <c r="AB121" s="28">
        <v>5.75</v>
      </c>
      <c r="AC121" s="28">
        <v>28.15</v>
      </c>
      <c r="AD121" s="28">
        <v>0.26</v>
      </c>
      <c r="AE121" s="28">
        <v>0.09</v>
      </c>
      <c r="AF121" s="28">
        <v>0.14000000000000001</v>
      </c>
      <c r="AG121" s="28">
        <v>0.97</v>
      </c>
      <c r="AH121" s="28">
        <v>3.84</v>
      </c>
      <c r="AI121" s="28">
        <v>0.64</v>
      </c>
      <c r="AJ121" s="28">
        <v>0</v>
      </c>
      <c r="AK121" s="28">
        <v>30.97</v>
      </c>
      <c r="AL121" s="28">
        <v>30.59</v>
      </c>
      <c r="AM121" s="28">
        <v>199.99</v>
      </c>
      <c r="AN121" s="28">
        <v>123.44</v>
      </c>
      <c r="AO121" s="28">
        <v>55.62</v>
      </c>
      <c r="AP121" s="28">
        <v>93.69</v>
      </c>
      <c r="AQ121" s="28">
        <v>32.68</v>
      </c>
      <c r="AR121" s="28">
        <v>125.73</v>
      </c>
      <c r="AS121" s="28">
        <v>78.92</v>
      </c>
      <c r="AT121" s="28">
        <v>98.03</v>
      </c>
      <c r="AU121" s="28">
        <v>115.29</v>
      </c>
      <c r="AV121" s="28">
        <v>42.42</v>
      </c>
      <c r="AW121" s="28">
        <v>64.03</v>
      </c>
      <c r="AX121" s="28">
        <v>434.16</v>
      </c>
      <c r="AY121" s="28">
        <v>0.83</v>
      </c>
      <c r="AZ121" s="28">
        <v>130.66999999999999</v>
      </c>
      <c r="BA121" s="28">
        <v>101.7</v>
      </c>
      <c r="BB121" s="28">
        <v>94.15</v>
      </c>
      <c r="BC121" s="28">
        <v>46.85</v>
      </c>
      <c r="BD121" s="28">
        <v>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8">
        <v>0</v>
      </c>
      <c r="BK121" s="28">
        <v>0.02</v>
      </c>
      <c r="BL121" s="28">
        <v>0</v>
      </c>
      <c r="BM121" s="28">
        <v>0</v>
      </c>
      <c r="BN121" s="28">
        <v>0</v>
      </c>
      <c r="BO121" s="28">
        <v>0</v>
      </c>
      <c r="BP121" s="28">
        <v>0</v>
      </c>
      <c r="BQ121" s="28">
        <v>0</v>
      </c>
      <c r="BR121" s="28">
        <v>0</v>
      </c>
      <c r="BS121" s="28">
        <v>0.01</v>
      </c>
      <c r="BT121" s="28">
        <v>0</v>
      </c>
      <c r="BU121" s="28">
        <v>0</v>
      </c>
      <c r="BV121" s="28">
        <v>0.05</v>
      </c>
      <c r="BW121" s="28">
        <v>0</v>
      </c>
      <c r="BX121" s="28">
        <v>0</v>
      </c>
      <c r="BY121" s="28">
        <v>0</v>
      </c>
      <c r="BZ121" s="28">
        <v>0</v>
      </c>
      <c r="CA121" s="28">
        <v>0</v>
      </c>
      <c r="CB121" s="28">
        <v>89.6</v>
      </c>
      <c r="CC121" s="30">
        <v>43.94</v>
      </c>
      <c r="CE121" s="28">
        <v>28.08</v>
      </c>
      <c r="CG121" s="28">
        <v>0</v>
      </c>
      <c r="CH121" s="28">
        <v>0</v>
      </c>
      <c r="CI121" s="28">
        <v>0</v>
      </c>
      <c r="CJ121" s="28">
        <v>0</v>
      </c>
      <c r="CK121" s="28">
        <v>0</v>
      </c>
      <c r="CL121" s="28">
        <v>0</v>
      </c>
      <c r="CM121" s="28">
        <v>0</v>
      </c>
      <c r="CN121" s="28">
        <v>0</v>
      </c>
      <c r="CO121" s="28">
        <v>0</v>
      </c>
      <c r="CP121" s="28">
        <v>0</v>
      </c>
      <c r="CQ121" s="28">
        <v>0.5</v>
      </c>
    </row>
    <row r="122" spans="1:95" s="28" customFormat="1" x14ac:dyDescent="0.25">
      <c r="A122" s="28" t="str">
        <f>"3/3"</f>
        <v>3/3</v>
      </c>
      <c r="B122" s="29" t="s">
        <v>114</v>
      </c>
      <c r="C122" s="28" t="str">
        <f>"180"</f>
        <v>180</v>
      </c>
      <c r="D122" s="28">
        <v>3.73</v>
      </c>
      <c r="E122" s="28">
        <v>0.65</v>
      </c>
      <c r="F122" s="28">
        <v>4.4000000000000004</v>
      </c>
      <c r="G122" s="28">
        <v>0.62</v>
      </c>
      <c r="H122" s="28">
        <v>26.49</v>
      </c>
      <c r="I122" s="28">
        <v>159.10285500000001</v>
      </c>
      <c r="J122" s="28">
        <v>2.73</v>
      </c>
      <c r="K122" s="28">
        <v>0.1</v>
      </c>
      <c r="L122" s="28">
        <v>0</v>
      </c>
      <c r="M122" s="28">
        <v>0</v>
      </c>
      <c r="N122" s="28">
        <v>2.58</v>
      </c>
      <c r="O122" s="28">
        <v>21.87</v>
      </c>
      <c r="P122" s="28">
        <v>2.04</v>
      </c>
      <c r="Q122" s="28">
        <v>0</v>
      </c>
      <c r="R122" s="28">
        <v>0</v>
      </c>
      <c r="S122" s="28">
        <v>0.35</v>
      </c>
      <c r="T122" s="28">
        <v>2.9</v>
      </c>
      <c r="U122" s="28">
        <v>276.31</v>
      </c>
      <c r="V122" s="28">
        <v>763.55</v>
      </c>
      <c r="W122" s="28">
        <v>42.83</v>
      </c>
      <c r="X122" s="28">
        <v>36.549999999999997</v>
      </c>
      <c r="Y122" s="28">
        <v>104.61</v>
      </c>
      <c r="Z122" s="28">
        <v>1.36</v>
      </c>
      <c r="AA122" s="28">
        <v>22.5</v>
      </c>
      <c r="AB122" s="28">
        <v>40.93</v>
      </c>
      <c r="AC122" s="28">
        <v>30.06</v>
      </c>
      <c r="AD122" s="28">
        <v>0.21</v>
      </c>
      <c r="AE122" s="28">
        <v>0.14000000000000001</v>
      </c>
      <c r="AF122" s="28">
        <v>0.12</v>
      </c>
      <c r="AG122" s="28">
        <v>1.6</v>
      </c>
      <c r="AH122" s="28">
        <v>3.11</v>
      </c>
      <c r="AI122" s="28">
        <v>6.54</v>
      </c>
      <c r="AJ122" s="28">
        <v>0</v>
      </c>
      <c r="AK122" s="28">
        <v>36.64</v>
      </c>
      <c r="AL122" s="28">
        <v>36.17</v>
      </c>
      <c r="AM122" s="28">
        <v>139.19</v>
      </c>
      <c r="AN122" s="28">
        <v>141.72</v>
      </c>
      <c r="AO122" s="28">
        <v>31.93</v>
      </c>
      <c r="AP122" s="28">
        <v>91.36</v>
      </c>
      <c r="AQ122" s="28">
        <v>41.81</v>
      </c>
      <c r="AR122" s="28">
        <v>96.1</v>
      </c>
      <c r="AS122" s="28">
        <v>90.8</v>
      </c>
      <c r="AT122" s="28">
        <v>247.35</v>
      </c>
      <c r="AU122" s="28">
        <v>110.17</v>
      </c>
      <c r="AV122" s="28">
        <v>23.04</v>
      </c>
      <c r="AW122" s="28">
        <v>64.13</v>
      </c>
      <c r="AX122" s="28">
        <v>344.65</v>
      </c>
      <c r="AY122" s="28">
        <v>0</v>
      </c>
      <c r="AZ122" s="28">
        <v>48.22</v>
      </c>
      <c r="BA122" s="28">
        <v>43.86</v>
      </c>
      <c r="BB122" s="28">
        <v>87.3</v>
      </c>
      <c r="BC122" s="28">
        <v>25.99</v>
      </c>
      <c r="BD122" s="28">
        <v>0.11</v>
      </c>
      <c r="BE122" s="28">
        <v>0.05</v>
      </c>
      <c r="BF122" s="28">
        <v>0.03</v>
      </c>
      <c r="BG122" s="28">
        <v>0.06</v>
      </c>
      <c r="BH122" s="28">
        <v>7.0000000000000007E-2</v>
      </c>
      <c r="BI122" s="28">
        <v>0.34</v>
      </c>
      <c r="BJ122" s="28">
        <v>0</v>
      </c>
      <c r="BK122" s="28">
        <v>1.05</v>
      </c>
      <c r="BL122" s="28">
        <v>0</v>
      </c>
      <c r="BM122" s="28">
        <v>0.31</v>
      </c>
      <c r="BN122" s="28">
        <v>0</v>
      </c>
      <c r="BO122" s="28">
        <v>0</v>
      </c>
      <c r="BP122" s="28">
        <v>0</v>
      </c>
      <c r="BQ122" s="28">
        <v>7.0000000000000007E-2</v>
      </c>
      <c r="BR122" s="28">
        <v>0.11</v>
      </c>
      <c r="BS122" s="28">
        <v>1.02</v>
      </c>
      <c r="BT122" s="28">
        <v>0</v>
      </c>
      <c r="BU122" s="28">
        <v>0</v>
      </c>
      <c r="BV122" s="28">
        <v>0.17</v>
      </c>
      <c r="BW122" s="28">
        <v>0</v>
      </c>
      <c r="BX122" s="28">
        <v>0</v>
      </c>
      <c r="BY122" s="28">
        <v>0</v>
      </c>
      <c r="BZ122" s="28">
        <v>0</v>
      </c>
      <c r="CA122" s="28">
        <v>0</v>
      </c>
      <c r="CB122" s="28">
        <v>148.35</v>
      </c>
      <c r="CC122" s="30">
        <v>19.309999999999999</v>
      </c>
      <c r="CE122" s="28">
        <v>29.32</v>
      </c>
      <c r="CG122" s="28">
        <v>0</v>
      </c>
      <c r="CH122" s="28">
        <v>0</v>
      </c>
      <c r="CI122" s="28">
        <v>0</v>
      </c>
      <c r="CJ122" s="28">
        <v>0</v>
      </c>
      <c r="CK122" s="28">
        <v>0</v>
      </c>
      <c r="CL122" s="28">
        <v>0</v>
      </c>
      <c r="CM122" s="28">
        <v>0</v>
      </c>
      <c r="CN122" s="28">
        <v>0</v>
      </c>
      <c r="CO122" s="28">
        <v>0</v>
      </c>
      <c r="CP122" s="28">
        <v>0</v>
      </c>
      <c r="CQ122" s="28">
        <v>0.9</v>
      </c>
    </row>
    <row r="123" spans="1:95" s="28" customFormat="1" ht="31.5" x14ac:dyDescent="0.25">
      <c r="A123" s="28" t="str">
        <f>"37/10"</f>
        <v>37/10</v>
      </c>
      <c r="B123" s="29" t="s">
        <v>115</v>
      </c>
      <c r="C123" s="28" t="str">
        <f>"200"</f>
        <v>200</v>
      </c>
      <c r="D123" s="28">
        <v>0.24</v>
      </c>
      <c r="E123" s="28">
        <v>0</v>
      </c>
      <c r="F123" s="28">
        <v>0.1</v>
      </c>
      <c r="G123" s="28">
        <v>0.1</v>
      </c>
      <c r="H123" s="28">
        <v>19.489999999999998</v>
      </c>
      <c r="I123" s="28">
        <v>74.31777000000001</v>
      </c>
      <c r="J123" s="28">
        <v>0.02</v>
      </c>
      <c r="K123" s="28">
        <v>0</v>
      </c>
      <c r="L123" s="28">
        <v>0</v>
      </c>
      <c r="M123" s="28">
        <v>0</v>
      </c>
      <c r="N123" s="28">
        <v>17.52</v>
      </c>
      <c r="O123" s="28">
        <v>0.43</v>
      </c>
      <c r="P123" s="28">
        <v>1.54</v>
      </c>
      <c r="Q123" s="28">
        <v>0</v>
      </c>
      <c r="R123" s="28">
        <v>0</v>
      </c>
      <c r="S123" s="28">
        <v>0.35</v>
      </c>
      <c r="T123" s="28">
        <v>0.35</v>
      </c>
      <c r="U123" s="28">
        <v>0.89</v>
      </c>
      <c r="V123" s="28">
        <v>3.86</v>
      </c>
      <c r="W123" s="28">
        <v>4.51</v>
      </c>
      <c r="X123" s="28">
        <v>1.1399999999999999</v>
      </c>
      <c r="Y123" s="28">
        <v>1.1200000000000001</v>
      </c>
      <c r="Z123" s="28">
        <v>0.23</v>
      </c>
      <c r="AA123" s="28">
        <v>0</v>
      </c>
      <c r="AB123" s="28">
        <v>351</v>
      </c>
      <c r="AC123" s="28">
        <v>65.099999999999994</v>
      </c>
      <c r="AD123" s="28">
        <v>0.26</v>
      </c>
      <c r="AE123" s="28">
        <v>0.01</v>
      </c>
      <c r="AF123" s="28">
        <v>0.02</v>
      </c>
      <c r="AG123" s="28">
        <v>0.08</v>
      </c>
      <c r="AH123" s="28">
        <v>0.11</v>
      </c>
      <c r="AI123" s="28">
        <v>39</v>
      </c>
      <c r="AJ123" s="28">
        <v>0</v>
      </c>
      <c r="AK123" s="28">
        <v>0</v>
      </c>
      <c r="AL123" s="28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8">
        <v>0</v>
      </c>
      <c r="AS123" s="28">
        <v>0</v>
      </c>
      <c r="AT123" s="28">
        <v>0</v>
      </c>
      <c r="AU123" s="28">
        <v>0</v>
      </c>
      <c r="AV123" s="28">
        <v>0</v>
      </c>
      <c r="AW123" s="28">
        <v>0</v>
      </c>
      <c r="AX123" s="28">
        <v>0</v>
      </c>
      <c r="AY123" s="28">
        <v>0</v>
      </c>
      <c r="AZ123" s="28">
        <v>0</v>
      </c>
      <c r="BA123" s="28">
        <v>0</v>
      </c>
      <c r="BB123" s="28">
        <v>0</v>
      </c>
      <c r="BC123" s="28">
        <v>0</v>
      </c>
      <c r="BD123" s="28">
        <v>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8">
        <v>0</v>
      </c>
      <c r="BK123" s="28">
        <v>0</v>
      </c>
      <c r="BL123" s="28">
        <v>0</v>
      </c>
      <c r="BM123" s="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239.02</v>
      </c>
      <c r="CC123" s="30">
        <v>9.48</v>
      </c>
      <c r="CE123" s="28">
        <v>58.5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15</v>
      </c>
      <c r="CQ123" s="28">
        <v>0</v>
      </c>
    </row>
    <row r="124" spans="1:95" s="28" customFormat="1" x14ac:dyDescent="0.25">
      <c r="A124" s="28" t="str">
        <f>"-"</f>
        <v>-</v>
      </c>
      <c r="B124" s="29" t="s">
        <v>95</v>
      </c>
      <c r="C124" s="28" t="str">
        <f>"40"</f>
        <v>40</v>
      </c>
      <c r="D124" s="28">
        <v>2.64</v>
      </c>
      <c r="E124" s="28">
        <v>0</v>
      </c>
      <c r="F124" s="28">
        <v>0.26</v>
      </c>
      <c r="G124" s="28">
        <v>0.26</v>
      </c>
      <c r="H124" s="28">
        <v>18.760000000000002</v>
      </c>
      <c r="I124" s="28">
        <v>89.560399999999987</v>
      </c>
      <c r="J124" s="28">
        <v>0</v>
      </c>
      <c r="K124" s="28">
        <v>0</v>
      </c>
      <c r="L124" s="28">
        <v>0</v>
      </c>
      <c r="M124" s="28">
        <v>0</v>
      </c>
      <c r="N124" s="28">
        <v>0.44</v>
      </c>
      <c r="O124" s="28">
        <v>18.239999999999998</v>
      </c>
      <c r="P124" s="28">
        <v>0.08</v>
      </c>
      <c r="Q124" s="28">
        <v>0</v>
      </c>
      <c r="R124" s="28">
        <v>0</v>
      </c>
      <c r="S124" s="28">
        <v>0</v>
      </c>
      <c r="T124" s="28">
        <v>0.72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8">
        <v>0</v>
      </c>
      <c r="AM124" s="28">
        <v>203.58</v>
      </c>
      <c r="AN124" s="28">
        <v>67.510000000000005</v>
      </c>
      <c r="AO124" s="28">
        <v>40.020000000000003</v>
      </c>
      <c r="AP124" s="28">
        <v>80.040000000000006</v>
      </c>
      <c r="AQ124" s="28">
        <v>30.28</v>
      </c>
      <c r="AR124" s="28">
        <v>144.77000000000001</v>
      </c>
      <c r="AS124" s="28">
        <v>89.78</v>
      </c>
      <c r="AT124" s="28">
        <v>125.28</v>
      </c>
      <c r="AU124" s="28">
        <v>103.36</v>
      </c>
      <c r="AV124" s="28">
        <v>54.29</v>
      </c>
      <c r="AW124" s="28">
        <v>96.05</v>
      </c>
      <c r="AX124" s="28">
        <v>803.18</v>
      </c>
      <c r="AY124" s="28">
        <v>0</v>
      </c>
      <c r="AZ124" s="28">
        <v>261.7</v>
      </c>
      <c r="BA124" s="28">
        <v>113.8</v>
      </c>
      <c r="BB124" s="28">
        <v>75.52</v>
      </c>
      <c r="BC124" s="28">
        <v>59.86</v>
      </c>
      <c r="BD124" s="28">
        <v>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8">
        <v>0</v>
      </c>
      <c r="BK124" s="28">
        <v>0.03</v>
      </c>
      <c r="BL124" s="28">
        <v>0</v>
      </c>
      <c r="BM124" s="28">
        <v>0</v>
      </c>
      <c r="BN124" s="28">
        <v>0</v>
      </c>
      <c r="BO124" s="28">
        <v>0</v>
      </c>
      <c r="BP124" s="28">
        <v>0</v>
      </c>
      <c r="BQ124" s="28">
        <v>0</v>
      </c>
      <c r="BR124" s="28">
        <v>0</v>
      </c>
      <c r="BS124" s="28">
        <v>0.03</v>
      </c>
      <c r="BT124" s="28">
        <v>0</v>
      </c>
      <c r="BU124" s="28">
        <v>0</v>
      </c>
      <c r="BV124" s="28">
        <v>0.11</v>
      </c>
      <c r="BW124" s="28">
        <v>0.01</v>
      </c>
      <c r="BX124" s="28">
        <v>0</v>
      </c>
      <c r="BY124" s="28">
        <v>0</v>
      </c>
      <c r="BZ124" s="28">
        <v>0</v>
      </c>
      <c r="CA124" s="28">
        <v>0</v>
      </c>
      <c r="CB124" s="28">
        <v>15.64</v>
      </c>
      <c r="CC124" s="30">
        <v>4.38</v>
      </c>
      <c r="CE124" s="28">
        <v>0</v>
      </c>
      <c r="CG124" s="28">
        <v>0</v>
      </c>
      <c r="CH124" s="28">
        <v>0</v>
      </c>
      <c r="CI124" s="28">
        <v>0</v>
      </c>
      <c r="CJ124" s="28">
        <v>0</v>
      </c>
      <c r="CK124" s="28">
        <v>0</v>
      </c>
      <c r="CL124" s="28">
        <v>0</v>
      </c>
      <c r="CM124" s="28">
        <v>0</v>
      </c>
      <c r="CN124" s="28">
        <v>0</v>
      </c>
      <c r="CO124" s="28">
        <v>0</v>
      </c>
      <c r="CP124" s="28">
        <v>0</v>
      </c>
      <c r="CQ124" s="28">
        <v>0</v>
      </c>
    </row>
    <row r="125" spans="1:95" s="28" customFormat="1" x14ac:dyDescent="0.25">
      <c r="A125" s="28" t="str">
        <f>"-"</f>
        <v>-</v>
      </c>
      <c r="B125" s="29" t="s">
        <v>96</v>
      </c>
      <c r="C125" s="28" t="str">
        <f>"30"</f>
        <v>30</v>
      </c>
      <c r="D125" s="28">
        <v>1.98</v>
      </c>
      <c r="E125" s="28">
        <v>0</v>
      </c>
      <c r="F125" s="28">
        <v>0.36</v>
      </c>
      <c r="G125" s="28">
        <v>0.36</v>
      </c>
      <c r="H125" s="28">
        <v>12.51</v>
      </c>
      <c r="I125" s="28">
        <v>58.013999999999996</v>
      </c>
      <c r="J125" s="28">
        <v>0.06</v>
      </c>
      <c r="K125" s="28">
        <v>0</v>
      </c>
      <c r="L125" s="28">
        <v>0</v>
      </c>
      <c r="M125" s="28">
        <v>0</v>
      </c>
      <c r="N125" s="28">
        <v>0.36</v>
      </c>
      <c r="O125" s="28">
        <v>9.66</v>
      </c>
      <c r="P125" s="28">
        <v>2.4900000000000002</v>
      </c>
      <c r="Q125" s="28">
        <v>0</v>
      </c>
      <c r="R125" s="28">
        <v>0</v>
      </c>
      <c r="S125" s="28">
        <v>0.3</v>
      </c>
      <c r="T125" s="28">
        <v>0.75</v>
      </c>
      <c r="U125" s="28">
        <v>183</v>
      </c>
      <c r="V125" s="28">
        <v>73.5</v>
      </c>
      <c r="W125" s="28">
        <v>10.5</v>
      </c>
      <c r="X125" s="28">
        <v>14.1</v>
      </c>
      <c r="Y125" s="28">
        <v>47.4</v>
      </c>
      <c r="Z125" s="28">
        <v>1.17</v>
      </c>
      <c r="AA125" s="28">
        <v>0</v>
      </c>
      <c r="AB125" s="28">
        <v>1.5</v>
      </c>
      <c r="AC125" s="28">
        <v>0.3</v>
      </c>
      <c r="AD125" s="28">
        <v>0.42</v>
      </c>
      <c r="AE125" s="28">
        <v>0.05</v>
      </c>
      <c r="AF125" s="28">
        <v>0.02</v>
      </c>
      <c r="AG125" s="28">
        <v>0.21</v>
      </c>
      <c r="AH125" s="28">
        <v>0.6</v>
      </c>
      <c r="AI125" s="28">
        <v>0</v>
      </c>
      <c r="AJ125" s="28">
        <v>0</v>
      </c>
      <c r="AK125" s="28">
        <v>0</v>
      </c>
      <c r="AL125" s="28">
        <v>0</v>
      </c>
      <c r="AM125" s="28">
        <v>128.1</v>
      </c>
      <c r="AN125" s="28">
        <v>66.900000000000006</v>
      </c>
      <c r="AO125" s="28">
        <v>27.9</v>
      </c>
      <c r="AP125" s="28">
        <v>59.4</v>
      </c>
      <c r="AQ125" s="28">
        <v>24</v>
      </c>
      <c r="AR125" s="28">
        <v>111.3</v>
      </c>
      <c r="AS125" s="28">
        <v>89.1</v>
      </c>
      <c r="AT125" s="28">
        <v>87.3</v>
      </c>
      <c r="AU125" s="28">
        <v>139.19999999999999</v>
      </c>
      <c r="AV125" s="28">
        <v>37.200000000000003</v>
      </c>
      <c r="AW125" s="28">
        <v>93</v>
      </c>
      <c r="AX125" s="28">
        <v>458.7</v>
      </c>
      <c r="AY125" s="28">
        <v>0</v>
      </c>
      <c r="AZ125" s="28">
        <v>157.80000000000001</v>
      </c>
      <c r="BA125" s="28">
        <v>87.3</v>
      </c>
      <c r="BB125" s="28">
        <v>54</v>
      </c>
      <c r="BC125" s="28">
        <v>39</v>
      </c>
      <c r="BD125" s="28">
        <v>0</v>
      </c>
      <c r="BE125" s="28">
        <v>0</v>
      </c>
      <c r="BF125" s="28">
        <v>0</v>
      </c>
      <c r="BG125" s="28">
        <v>0</v>
      </c>
      <c r="BH125" s="28">
        <v>0</v>
      </c>
      <c r="BI125" s="28">
        <v>0</v>
      </c>
      <c r="BJ125" s="28">
        <v>0</v>
      </c>
      <c r="BK125" s="28">
        <v>0.04</v>
      </c>
      <c r="BL125" s="28">
        <v>0</v>
      </c>
      <c r="BM125" s="28">
        <v>0</v>
      </c>
      <c r="BN125" s="28">
        <v>0.01</v>
      </c>
      <c r="BO125" s="28">
        <v>0</v>
      </c>
      <c r="BP125" s="28">
        <v>0</v>
      </c>
      <c r="BQ125" s="28">
        <v>0</v>
      </c>
      <c r="BR125" s="28">
        <v>0</v>
      </c>
      <c r="BS125" s="28">
        <v>0.03</v>
      </c>
      <c r="BT125" s="28">
        <v>0</v>
      </c>
      <c r="BU125" s="28">
        <v>0</v>
      </c>
      <c r="BV125" s="28">
        <v>0.14000000000000001</v>
      </c>
      <c r="BW125" s="28">
        <v>0.02</v>
      </c>
      <c r="BX125" s="28">
        <v>0</v>
      </c>
      <c r="BY125" s="28">
        <v>0</v>
      </c>
      <c r="BZ125" s="28">
        <v>0</v>
      </c>
      <c r="CA125" s="28">
        <v>0</v>
      </c>
      <c r="CB125" s="28">
        <v>14.1</v>
      </c>
      <c r="CC125" s="30">
        <v>3.28</v>
      </c>
      <c r="CE125" s="28">
        <v>0.25</v>
      </c>
      <c r="CG125" s="28">
        <v>0</v>
      </c>
      <c r="CH125" s="28">
        <v>0</v>
      </c>
      <c r="CI125" s="28">
        <v>0</v>
      </c>
      <c r="CJ125" s="28">
        <v>0</v>
      </c>
      <c r="CK125" s="28">
        <v>0</v>
      </c>
      <c r="CL125" s="28">
        <v>0</v>
      </c>
      <c r="CM125" s="28">
        <v>0</v>
      </c>
      <c r="CN125" s="28">
        <v>0</v>
      </c>
      <c r="CO125" s="28">
        <v>0</v>
      </c>
      <c r="CP125" s="28">
        <v>0</v>
      </c>
      <c r="CQ125" s="28">
        <v>0</v>
      </c>
    </row>
    <row r="126" spans="1:95" s="25" customFormat="1" x14ac:dyDescent="0.25">
      <c r="A126" s="25" t="str">
        <f>"-"</f>
        <v>-</v>
      </c>
      <c r="B126" s="26" t="s">
        <v>138</v>
      </c>
      <c r="C126" s="25" t="str">
        <f>"50"</f>
        <v>50</v>
      </c>
      <c r="D126" s="25">
        <v>0.39</v>
      </c>
      <c r="E126" s="25">
        <v>0</v>
      </c>
      <c r="F126" s="25">
        <v>0.05</v>
      </c>
      <c r="G126" s="25">
        <v>0.05</v>
      </c>
      <c r="H126" s="25">
        <v>1.23</v>
      </c>
      <c r="I126" s="25">
        <v>7.0020999999999995</v>
      </c>
      <c r="J126" s="25">
        <v>0</v>
      </c>
      <c r="K126" s="25">
        <v>0</v>
      </c>
      <c r="L126" s="25">
        <v>0</v>
      </c>
      <c r="M126" s="25">
        <v>0</v>
      </c>
      <c r="N126" s="25">
        <v>0.78</v>
      </c>
      <c r="O126" s="25">
        <v>0.05</v>
      </c>
      <c r="P126" s="25">
        <v>0.39</v>
      </c>
      <c r="Q126" s="25">
        <v>0</v>
      </c>
      <c r="R126" s="25">
        <v>0</v>
      </c>
      <c r="S126" s="25">
        <v>0.34</v>
      </c>
      <c r="T126" s="25">
        <v>1.91</v>
      </c>
      <c r="U126" s="25">
        <v>544.39</v>
      </c>
      <c r="V126" s="25">
        <v>69.09</v>
      </c>
      <c r="W126" s="25">
        <v>11.27</v>
      </c>
      <c r="X126" s="25">
        <v>6.86</v>
      </c>
      <c r="Y126" s="25">
        <v>11.76</v>
      </c>
      <c r="Z126" s="25">
        <v>0.28999999999999998</v>
      </c>
      <c r="AA126" s="25">
        <v>0</v>
      </c>
      <c r="AB126" s="25">
        <v>14.7</v>
      </c>
      <c r="AC126" s="25">
        <v>2.5</v>
      </c>
      <c r="AD126" s="25">
        <v>0.05</v>
      </c>
      <c r="AE126" s="25">
        <v>0.01</v>
      </c>
      <c r="AF126" s="25">
        <v>0.01</v>
      </c>
      <c r="AG126" s="25">
        <v>0.05</v>
      </c>
      <c r="AH126" s="25">
        <v>0.1</v>
      </c>
      <c r="AI126" s="25">
        <v>2.4500000000000002</v>
      </c>
      <c r="AJ126" s="25">
        <v>0</v>
      </c>
      <c r="AK126" s="25">
        <v>13.23</v>
      </c>
      <c r="AL126" s="25">
        <v>10.29</v>
      </c>
      <c r="AM126" s="25">
        <v>14.7</v>
      </c>
      <c r="AN126" s="25">
        <v>12.74</v>
      </c>
      <c r="AO126" s="25">
        <v>2.94</v>
      </c>
      <c r="AP126" s="25">
        <v>10.29</v>
      </c>
      <c r="AQ126" s="25">
        <v>2.4500000000000002</v>
      </c>
      <c r="AR126" s="25">
        <v>8.33</v>
      </c>
      <c r="AS126" s="25">
        <v>0</v>
      </c>
      <c r="AT126" s="25">
        <v>0</v>
      </c>
      <c r="AU126" s="25">
        <v>0</v>
      </c>
      <c r="AV126" s="25">
        <v>0</v>
      </c>
      <c r="AW126" s="25">
        <v>0</v>
      </c>
      <c r="AX126" s="25">
        <v>0</v>
      </c>
      <c r="AY126" s="25">
        <v>0</v>
      </c>
      <c r="AZ126" s="25">
        <v>0</v>
      </c>
      <c r="BA126" s="25">
        <v>0</v>
      </c>
      <c r="BB126" s="25">
        <v>0</v>
      </c>
      <c r="BC126" s="25">
        <v>0</v>
      </c>
      <c r="BD126" s="25">
        <v>0</v>
      </c>
      <c r="BE126" s="25">
        <v>0</v>
      </c>
      <c r="BF126" s="25">
        <v>0</v>
      </c>
      <c r="BG126" s="25">
        <v>0</v>
      </c>
      <c r="BH126" s="25">
        <v>0</v>
      </c>
      <c r="BI126" s="25">
        <v>0</v>
      </c>
      <c r="BJ126" s="25">
        <v>0</v>
      </c>
      <c r="BK126" s="25">
        <v>0</v>
      </c>
      <c r="BL126" s="25">
        <v>0</v>
      </c>
      <c r="BM126" s="25">
        <v>0</v>
      </c>
      <c r="BN126" s="25">
        <v>0</v>
      </c>
      <c r="BO126" s="25">
        <v>0</v>
      </c>
      <c r="BP126" s="25">
        <v>0</v>
      </c>
      <c r="BQ126" s="25">
        <v>0</v>
      </c>
      <c r="BR126" s="25">
        <v>0</v>
      </c>
      <c r="BS126" s="25">
        <v>0</v>
      </c>
      <c r="BT126" s="25">
        <v>0</v>
      </c>
      <c r="BU126" s="25">
        <v>0</v>
      </c>
      <c r="BV126" s="25">
        <v>0</v>
      </c>
      <c r="BW126" s="25">
        <v>0</v>
      </c>
      <c r="BX126" s="25">
        <v>0</v>
      </c>
      <c r="BY126" s="25">
        <v>0</v>
      </c>
      <c r="BZ126" s="25">
        <v>0</v>
      </c>
      <c r="CA126" s="25">
        <v>0</v>
      </c>
      <c r="CB126" s="25">
        <v>46</v>
      </c>
      <c r="CC126" s="27">
        <v>9.61</v>
      </c>
      <c r="CE126" s="25">
        <v>2.4500000000000002</v>
      </c>
      <c r="CG126" s="25">
        <v>0</v>
      </c>
      <c r="CH126" s="25">
        <v>0</v>
      </c>
      <c r="CI126" s="25">
        <v>0</v>
      </c>
      <c r="CJ126" s="25">
        <v>0</v>
      </c>
      <c r="CK126" s="25">
        <v>0</v>
      </c>
      <c r="CL126" s="25">
        <v>0</v>
      </c>
      <c r="CM126" s="25">
        <v>0</v>
      </c>
      <c r="CN126" s="25">
        <v>0</v>
      </c>
      <c r="CO126" s="25">
        <v>0</v>
      </c>
      <c r="CP126" s="25">
        <v>0</v>
      </c>
      <c r="CQ126" s="25">
        <v>0</v>
      </c>
    </row>
    <row r="127" spans="1:95" s="31" customFormat="1" x14ac:dyDescent="0.25">
      <c r="B127" s="32" t="s">
        <v>98</v>
      </c>
      <c r="D127" s="31">
        <v>22.7</v>
      </c>
      <c r="E127" s="31">
        <v>13.29</v>
      </c>
      <c r="F127" s="31">
        <v>7.17</v>
      </c>
      <c r="G127" s="31">
        <v>1.51</v>
      </c>
      <c r="H127" s="31">
        <v>86.49</v>
      </c>
      <c r="I127" s="31">
        <v>493.35</v>
      </c>
      <c r="J127" s="31">
        <v>3.54</v>
      </c>
      <c r="K127" s="31">
        <v>0.1</v>
      </c>
      <c r="L127" s="31">
        <v>0</v>
      </c>
      <c r="M127" s="31">
        <v>0</v>
      </c>
      <c r="N127" s="31">
        <v>22.83</v>
      </c>
      <c r="O127" s="31">
        <v>57.09</v>
      </c>
      <c r="P127" s="31">
        <v>6.57</v>
      </c>
      <c r="Q127" s="31">
        <v>0</v>
      </c>
      <c r="R127" s="31">
        <v>0</v>
      </c>
      <c r="S127" s="31">
        <v>1.35</v>
      </c>
      <c r="T127" s="31">
        <v>8.57</v>
      </c>
      <c r="U127" s="31">
        <v>1205.3900000000001</v>
      </c>
      <c r="V127" s="31">
        <v>1174.75</v>
      </c>
      <c r="W127" s="31">
        <v>127.8</v>
      </c>
      <c r="X127" s="31">
        <v>102.21</v>
      </c>
      <c r="Y127" s="31">
        <v>366.85</v>
      </c>
      <c r="Z127" s="31">
        <v>3.84</v>
      </c>
      <c r="AA127" s="31">
        <v>49.63</v>
      </c>
      <c r="AB127" s="31">
        <v>413.88</v>
      </c>
      <c r="AC127" s="31">
        <v>126.11</v>
      </c>
      <c r="AD127" s="31">
        <v>1.19</v>
      </c>
      <c r="AE127" s="31">
        <v>0.3</v>
      </c>
      <c r="AF127" s="31">
        <v>0.31</v>
      </c>
      <c r="AG127" s="31">
        <v>2.9</v>
      </c>
      <c r="AH127" s="31">
        <v>7.75</v>
      </c>
      <c r="AI127" s="31">
        <v>48.62</v>
      </c>
      <c r="AJ127" s="31">
        <v>0</v>
      </c>
      <c r="AK127" s="31">
        <v>80.84</v>
      </c>
      <c r="AL127" s="31">
        <v>77.05</v>
      </c>
      <c r="AM127" s="31">
        <v>685.56</v>
      </c>
      <c r="AN127" s="31">
        <v>412.31</v>
      </c>
      <c r="AO127" s="31">
        <v>158.41999999999999</v>
      </c>
      <c r="AP127" s="31">
        <v>334.78</v>
      </c>
      <c r="AQ127" s="31">
        <v>131.22</v>
      </c>
      <c r="AR127" s="31">
        <v>486.23</v>
      </c>
      <c r="AS127" s="31">
        <v>348.61</v>
      </c>
      <c r="AT127" s="31">
        <v>557.96</v>
      </c>
      <c r="AU127" s="31">
        <v>468.02</v>
      </c>
      <c r="AV127" s="31">
        <v>156.94999999999999</v>
      </c>
      <c r="AW127" s="31">
        <v>317.2</v>
      </c>
      <c r="AX127" s="31">
        <v>2040.7</v>
      </c>
      <c r="AY127" s="31">
        <v>0.83</v>
      </c>
      <c r="AZ127" s="31">
        <v>598.39</v>
      </c>
      <c r="BA127" s="31">
        <v>346.66</v>
      </c>
      <c r="BB127" s="31">
        <v>310.95999999999998</v>
      </c>
      <c r="BC127" s="31">
        <v>171.69</v>
      </c>
      <c r="BD127" s="31">
        <v>0.11</v>
      </c>
      <c r="BE127" s="31">
        <v>0.05</v>
      </c>
      <c r="BF127" s="31">
        <v>0.03</v>
      </c>
      <c r="BG127" s="31">
        <v>0.06</v>
      </c>
      <c r="BH127" s="31">
        <v>7.0000000000000007E-2</v>
      </c>
      <c r="BI127" s="31">
        <v>0.34</v>
      </c>
      <c r="BJ127" s="31">
        <v>0</v>
      </c>
      <c r="BK127" s="31">
        <v>1.1399999999999999</v>
      </c>
      <c r="BL127" s="31">
        <v>0</v>
      </c>
      <c r="BM127" s="31">
        <v>0.32</v>
      </c>
      <c r="BN127" s="31">
        <v>0.01</v>
      </c>
      <c r="BO127" s="31">
        <v>0</v>
      </c>
      <c r="BP127" s="31">
        <v>0</v>
      </c>
      <c r="BQ127" s="31">
        <v>7.0000000000000007E-2</v>
      </c>
      <c r="BR127" s="31">
        <v>0.11</v>
      </c>
      <c r="BS127" s="31">
        <v>1.0900000000000001</v>
      </c>
      <c r="BT127" s="31">
        <v>0</v>
      </c>
      <c r="BU127" s="31">
        <v>0</v>
      </c>
      <c r="BV127" s="31">
        <v>0.47</v>
      </c>
      <c r="BW127" s="31">
        <v>0.04</v>
      </c>
      <c r="BX127" s="31">
        <v>0</v>
      </c>
      <c r="BY127" s="31">
        <v>0</v>
      </c>
      <c r="BZ127" s="31">
        <v>0</v>
      </c>
      <c r="CA127" s="31">
        <v>0</v>
      </c>
      <c r="CB127" s="31">
        <v>552.71</v>
      </c>
      <c r="CC127" s="33">
        <f>SUM($CC$120:$CC$126)</f>
        <v>90</v>
      </c>
      <c r="CD127" s="31">
        <f>$I$127/$I$128*100</f>
        <v>100</v>
      </c>
      <c r="CE127" s="31">
        <v>118.6</v>
      </c>
      <c r="CG127" s="31">
        <v>0</v>
      </c>
      <c r="CH127" s="31">
        <v>0</v>
      </c>
      <c r="CI127" s="31">
        <v>0</v>
      </c>
      <c r="CJ127" s="31">
        <v>0</v>
      </c>
      <c r="CK127" s="31">
        <v>0</v>
      </c>
      <c r="CL127" s="31">
        <v>0</v>
      </c>
      <c r="CM127" s="31">
        <v>0</v>
      </c>
      <c r="CN127" s="31">
        <v>0</v>
      </c>
      <c r="CO127" s="31">
        <v>0</v>
      </c>
      <c r="CP127" s="31">
        <v>15</v>
      </c>
      <c r="CQ127" s="31">
        <v>1.4</v>
      </c>
    </row>
    <row r="128" spans="1:95" s="31" customFormat="1" x14ac:dyDescent="0.25">
      <c r="B128" s="32" t="s">
        <v>99</v>
      </c>
      <c r="D128" s="31">
        <v>22.7</v>
      </c>
      <c r="E128" s="31">
        <v>13.29</v>
      </c>
      <c r="F128" s="31">
        <v>7.17</v>
      </c>
      <c r="G128" s="31">
        <v>1.51</v>
      </c>
      <c r="H128" s="31">
        <v>86.49</v>
      </c>
      <c r="I128" s="31">
        <v>493.35</v>
      </c>
      <c r="J128" s="31">
        <v>3.54</v>
      </c>
      <c r="K128" s="31">
        <v>0.1</v>
      </c>
      <c r="L128" s="31">
        <v>0</v>
      </c>
      <c r="M128" s="31">
        <v>0</v>
      </c>
      <c r="N128" s="31">
        <v>22.83</v>
      </c>
      <c r="O128" s="31">
        <v>57.09</v>
      </c>
      <c r="P128" s="31">
        <v>6.57</v>
      </c>
      <c r="Q128" s="31">
        <v>0</v>
      </c>
      <c r="R128" s="31">
        <v>0</v>
      </c>
      <c r="S128" s="31">
        <v>1.35</v>
      </c>
      <c r="T128" s="31">
        <v>8.57</v>
      </c>
      <c r="U128" s="31">
        <v>1205.3900000000001</v>
      </c>
      <c r="V128" s="31">
        <v>1174.75</v>
      </c>
      <c r="W128" s="31">
        <v>127.8</v>
      </c>
      <c r="X128" s="31">
        <v>102.21</v>
      </c>
      <c r="Y128" s="31">
        <v>366.85</v>
      </c>
      <c r="Z128" s="31">
        <v>3.84</v>
      </c>
      <c r="AA128" s="31">
        <v>49.63</v>
      </c>
      <c r="AB128" s="31">
        <v>413.88</v>
      </c>
      <c r="AC128" s="31">
        <v>126.11</v>
      </c>
      <c r="AD128" s="31">
        <v>1.19</v>
      </c>
      <c r="AE128" s="31">
        <v>0.3</v>
      </c>
      <c r="AF128" s="31">
        <v>0.31</v>
      </c>
      <c r="AG128" s="31">
        <v>2.9</v>
      </c>
      <c r="AH128" s="31">
        <v>7.75</v>
      </c>
      <c r="AI128" s="31">
        <v>48.62</v>
      </c>
      <c r="AJ128" s="31">
        <v>0</v>
      </c>
      <c r="AK128" s="31">
        <v>80.84</v>
      </c>
      <c r="AL128" s="31">
        <v>77.05</v>
      </c>
      <c r="AM128" s="31">
        <v>685.56</v>
      </c>
      <c r="AN128" s="31">
        <v>412.31</v>
      </c>
      <c r="AO128" s="31">
        <v>158.41999999999999</v>
      </c>
      <c r="AP128" s="31">
        <v>334.78</v>
      </c>
      <c r="AQ128" s="31">
        <v>131.22</v>
      </c>
      <c r="AR128" s="31">
        <v>486.23</v>
      </c>
      <c r="AS128" s="31">
        <v>348.61</v>
      </c>
      <c r="AT128" s="31">
        <v>557.96</v>
      </c>
      <c r="AU128" s="31">
        <v>468.02</v>
      </c>
      <c r="AV128" s="31">
        <v>156.94999999999999</v>
      </c>
      <c r="AW128" s="31">
        <v>317.2</v>
      </c>
      <c r="AX128" s="31">
        <v>2040.7</v>
      </c>
      <c r="AY128" s="31">
        <v>0.83</v>
      </c>
      <c r="AZ128" s="31">
        <v>598.39</v>
      </c>
      <c r="BA128" s="31">
        <v>346.66</v>
      </c>
      <c r="BB128" s="31">
        <v>310.95999999999998</v>
      </c>
      <c r="BC128" s="31">
        <v>171.69</v>
      </c>
      <c r="BD128" s="31">
        <v>0.11</v>
      </c>
      <c r="BE128" s="31">
        <v>0.05</v>
      </c>
      <c r="BF128" s="31">
        <v>0.03</v>
      </c>
      <c r="BG128" s="31">
        <v>0.06</v>
      </c>
      <c r="BH128" s="31">
        <v>7.0000000000000007E-2</v>
      </c>
      <c r="BI128" s="31">
        <v>0.34</v>
      </c>
      <c r="BJ128" s="31">
        <v>0</v>
      </c>
      <c r="BK128" s="31">
        <v>1.1399999999999999</v>
      </c>
      <c r="BL128" s="31">
        <v>0</v>
      </c>
      <c r="BM128" s="31">
        <v>0.32</v>
      </c>
      <c r="BN128" s="31">
        <v>0.01</v>
      </c>
      <c r="BO128" s="31">
        <v>0</v>
      </c>
      <c r="BP128" s="31">
        <v>0</v>
      </c>
      <c r="BQ128" s="31">
        <v>7.0000000000000007E-2</v>
      </c>
      <c r="BR128" s="31">
        <v>0.11</v>
      </c>
      <c r="BS128" s="31">
        <v>1.0900000000000001</v>
      </c>
      <c r="BT128" s="31">
        <v>0</v>
      </c>
      <c r="BU128" s="31">
        <v>0</v>
      </c>
      <c r="BV128" s="31">
        <v>0.47</v>
      </c>
      <c r="BW128" s="31">
        <v>0.04</v>
      </c>
      <c r="BX128" s="31">
        <v>0</v>
      </c>
      <c r="BY128" s="31">
        <v>0</v>
      </c>
      <c r="BZ128" s="31">
        <v>0</v>
      </c>
      <c r="CA128" s="31">
        <v>0</v>
      </c>
      <c r="CB128" s="31">
        <v>552.71</v>
      </c>
      <c r="CC128" s="33">
        <f>CC127</f>
        <v>90</v>
      </c>
      <c r="CE128" s="31">
        <v>118.6</v>
      </c>
      <c r="CG128" s="31">
        <v>0</v>
      </c>
      <c r="CH128" s="31">
        <v>0</v>
      </c>
      <c r="CI128" s="31">
        <v>0</v>
      </c>
      <c r="CJ128" s="31">
        <v>0</v>
      </c>
      <c r="CK128" s="31">
        <v>0</v>
      </c>
      <c r="CL128" s="31">
        <v>0</v>
      </c>
      <c r="CM128" s="31">
        <v>0</v>
      </c>
      <c r="CN128" s="31">
        <v>0</v>
      </c>
      <c r="CO128" s="31">
        <v>0</v>
      </c>
      <c r="CP128" s="31">
        <v>15</v>
      </c>
      <c r="CQ128" s="31">
        <v>1.4</v>
      </c>
    </row>
  </sheetData>
  <mergeCells count="11">
    <mergeCell ref="A2:I2"/>
    <mergeCell ref="A5:A6"/>
    <mergeCell ref="B5:B6"/>
    <mergeCell ref="C5:C6"/>
    <mergeCell ref="D5:E5"/>
    <mergeCell ref="CC5:CC6"/>
    <mergeCell ref="W5:Z5"/>
    <mergeCell ref="AA5:AI5"/>
    <mergeCell ref="F5:G5"/>
    <mergeCell ref="H5:H6"/>
    <mergeCell ref="I5:I6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80</v>
      </c>
      <c r="B1" s="11">
        <v>45152</v>
      </c>
    </row>
    <row r="2" spans="1:2" x14ac:dyDescent="0.2">
      <c r="A2" t="s">
        <v>81</v>
      </c>
      <c r="B2" s="11">
        <v>45159.441076388888</v>
      </c>
    </row>
    <row r="3" spans="1:2" x14ac:dyDescent="0.2">
      <c r="A3" t="s">
        <v>82</v>
      </c>
      <c r="B3" t="s">
        <v>88</v>
      </c>
    </row>
    <row r="4" spans="1:2" x14ac:dyDescent="0.2">
      <c r="A4" t="s">
        <v>83</v>
      </c>
      <c r="B4" t="s">
        <v>89</v>
      </c>
    </row>
    <row r="5" spans="1:2" x14ac:dyDescent="0.2">
      <c r="B5">
        <v>1</v>
      </c>
    </row>
    <row r="6" spans="1:2" x14ac:dyDescent="0.2">
      <c r="B6" s="2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26.08.2023</vt:lpstr>
      <vt:lpstr>Dop</vt:lpstr>
      <vt:lpstr>Группа</vt:lpstr>
      <vt:lpstr>Дата_Печати</vt:lpstr>
      <vt:lpstr>Дата_Сост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2023-08-21T10:07:42Z</dcterms:modified>
</cp:coreProperties>
</file>